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REFEITURA 2021\PROJETOS OUTROS\CREAS - LAGUNA\"/>
    </mc:Choice>
  </mc:AlternateContent>
  <bookViews>
    <workbookView xWindow="0" yWindow="0" windowWidth="28800" windowHeight="12435" tabRatio="500"/>
  </bookViews>
  <sheets>
    <sheet name="Planilha orçamentaria" sheetId="1" r:id="rId1"/>
    <sheet name="Cronograma" sheetId="2" r:id="rId2"/>
    <sheet name="Plan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2" l="1"/>
  <c r="G21" i="2"/>
  <c r="E21" i="2"/>
  <c r="F22" i="2"/>
  <c r="I15" i="2"/>
  <c r="I16" i="2"/>
  <c r="I17" i="2"/>
  <c r="I18" i="2"/>
  <c r="I19" i="2"/>
  <c r="I20" i="2"/>
  <c r="I14" i="2"/>
  <c r="G15" i="2"/>
  <c r="G16" i="2"/>
  <c r="G17" i="2"/>
  <c r="G18" i="2"/>
  <c r="G19" i="2"/>
  <c r="G20" i="2"/>
  <c r="G14" i="2"/>
  <c r="E15" i="2"/>
  <c r="E16" i="2"/>
  <c r="E17" i="2"/>
  <c r="E18" i="2"/>
  <c r="E19" i="2"/>
  <c r="E20" i="2"/>
  <c r="E14" i="2"/>
  <c r="D22" i="2"/>
  <c r="D20" i="2"/>
  <c r="D19" i="2"/>
  <c r="D18" i="2"/>
  <c r="D17" i="2"/>
  <c r="D16" i="2"/>
  <c r="D15" i="2"/>
  <c r="D14" i="2"/>
  <c r="C22" i="2"/>
  <c r="E22" i="2"/>
  <c r="G103" i="1"/>
  <c r="G102" i="1"/>
  <c r="G97" i="1"/>
  <c r="G69" i="1"/>
  <c r="G64" i="1"/>
  <c r="G48" i="1"/>
  <c r="G36" i="1"/>
  <c r="G32" i="1"/>
  <c r="G17" i="1"/>
  <c r="G67" i="1"/>
  <c r="G62" i="1"/>
  <c r="H22" i="2" l="1"/>
  <c r="J22" i="2" s="1"/>
  <c r="G22" i="2"/>
  <c r="I22" i="2" s="1"/>
  <c r="G101" i="1"/>
  <c r="G100" i="1"/>
  <c r="G99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8" i="1"/>
  <c r="G66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7" i="1"/>
  <c r="G46" i="1"/>
  <c r="G45" i="1"/>
  <c r="G44" i="1"/>
  <c r="G43" i="1"/>
  <c r="G42" i="1"/>
  <c r="G41" i="1"/>
  <c r="G40" i="1"/>
  <c r="G39" i="1"/>
  <c r="G38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</calcChain>
</file>

<file path=xl/sharedStrings.xml><?xml version="1.0" encoding="utf-8"?>
<sst xmlns="http://schemas.openxmlformats.org/spreadsheetml/2006/main" count="290" uniqueCount="201">
  <si>
    <t>PLANILHA ORÇAMENTÁRIA</t>
  </si>
  <si>
    <t>Órgão:</t>
  </si>
  <si>
    <t>Prefeitura Municipal de Laguna</t>
  </si>
  <si>
    <t>Orçamento:</t>
  </si>
  <si>
    <t>Dimensão:</t>
  </si>
  <si>
    <t>220,04 M²</t>
  </si>
  <si>
    <t>ITEM</t>
  </si>
  <si>
    <t>CÓDIGO</t>
  </si>
  <si>
    <t>DESCRIÇÃO</t>
  </si>
  <si>
    <t>UNID.</t>
  </si>
  <si>
    <t>QUANT.</t>
  </si>
  <si>
    <t>CUSTO UNITÁRIO - SINAPI</t>
  </si>
  <si>
    <t>PREÇO UNITÁRIO</t>
  </si>
  <si>
    <t>PREÇO TOTAL</t>
  </si>
  <si>
    <t>Instalações Hidrossanitárias</t>
  </si>
  <si>
    <t>2.44</t>
  </si>
  <si>
    <t>Bebedouro elétrico 40 litros</t>
  </si>
  <si>
    <t>Unid.</t>
  </si>
  <si>
    <t>2.45</t>
  </si>
  <si>
    <t>Cuba aço inox 40x34x14 c/ sifão de PVC</t>
  </si>
  <si>
    <t>2.46</t>
  </si>
  <si>
    <t>Espelho com moldura de alumínio fixado com bucha</t>
  </si>
  <si>
    <t>2.47</t>
  </si>
  <si>
    <t>Lavatório de louça em bancada sifonado c/metais</t>
  </si>
  <si>
    <t>2.48</t>
  </si>
  <si>
    <t>Dispenser para papel higiênico em rolo (plástico branco) IPPUJ C10.72.19.10.039</t>
  </si>
  <si>
    <t>2.49</t>
  </si>
  <si>
    <t>Dispenser para toalha de papel (plástico branco) IPPUJ C10.72.19.10.033</t>
  </si>
  <si>
    <t>2.50</t>
  </si>
  <si>
    <t>Dispenser em polietileno para sabonete líquido (plástico branco) IPPUJ C10.72.19.10.024</t>
  </si>
  <si>
    <t>2.51</t>
  </si>
  <si>
    <t>Lavatório louça de canto ( Deca-Izy, ref L-10117 ou similar) sem coluna, c/ sifão cromado, válvula cromada, engate cromado, exclusive torneira ORSE - 7350</t>
  </si>
  <si>
    <t>2.52</t>
  </si>
  <si>
    <t>Fornecimento e instalação de torneira pressmatic compact de mesa, ref. 17160606, docol ou similar ORSE 3259</t>
  </si>
  <si>
    <t>2.53</t>
  </si>
  <si>
    <t>Mictório de louça sifonado c/ valv. Autom.</t>
  </si>
  <si>
    <t>2.56</t>
  </si>
  <si>
    <t>Tanque porcelana sifonado c/ metais</t>
  </si>
  <si>
    <t>2.57</t>
  </si>
  <si>
    <t>Torneira de jardim metálica cromada</t>
  </si>
  <si>
    <t>2.58</t>
  </si>
  <si>
    <t>Torneira de pia metálica cromada</t>
  </si>
  <si>
    <t>2.59</t>
  </si>
  <si>
    <t>Bacia sanitária c/ Caixa Descarga Acoplada e Assento</t>
  </si>
  <si>
    <t>2.60</t>
  </si>
  <si>
    <t>Conjunto de 03 barras de apoio metálicas cromadas p/ BWC de Deficientes</t>
  </si>
  <si>
    <t>CJ</t>
  </si>
  <si>
    <t>Total do Grupo</t>
  </si>
  <si>
    <t>Coberturas e Proteções</t>
  </si>
  <si>
    <t>3.2</t>
  </si>
  <si>
    <t>M²</t>
  </si>
  <si>
    <t>3.5</t>
  </si>
  <si>
    <t>Pingadeira de alumínio 40cm</t>
  </si>
  <si>
    <t>M</t>
  </si>
  <si>
    <t>Complementação da Obra</t>
  </si>
  <si>
    <t>5.6</t>
  </si>
  <si>
    <t>Placa de Inóx (Liga 304) escovado na fachada (1,10mx1,10m) MERCADO</t>
  </si>
  <si>
    <t>5.7</t>
  </si>
  <si>
    <t>Letra caixa alta em aço inóx (Liga 304), altura 50cm, fonte arial, fixado na parede (CREAS) IPPUJ C30.40.45.10.033</t>
  </si>
  <si>
    <t>5.8</t>
  </si>
  <si>
    <t>Letra caixa alta em aço inox (Liga304), altura 12cm IPPUJ I10.99.05.15.655</t>
  </si>
  <si>
    <t>5.9</t>
  </si>
  <si>
    <t>Ar condicionado tipo split 12000 BTUs (Q/F)</t>
  </si>
  <si>
    <t>5.10</t>
  </si>
  <si>
    <t>Tubo cobre flexível aparente, junta soldadas, d= 1/2" (12,7mm) ORSE 11504</t>
  </si>
  <si>
    <t>5.11</t>
  </si>
  <si>
    <t>Tubo cobre flexível aparente, junta soldadas, d= 1/4" (6,35mm) ORSE 07777</t>
  </si>
  <si>
    <t>5.12</t>
  </si>
  <si>
    <t>Corrimão de madeira 7x8 cm c/ ferragens</t>
  </si>
  <si>
    <t>5.14</t>
  </si>
  <si>
    <t>Tampo de granito 60cm com acabamento</t>
  </si>
  <si>
    <t>5.15</t>
  </si>
  <si>
    <t>Tampo Granito Polido com acabamento</t>
  </si>
  <si>
    <t>5.16</t>
  </si>
  <si>
    <t>Placa de Registro Histórico</t>
  </si>
  <si>
    <t>Paredes, Painéis e Esquadrias</t>
  </si>
  <si>
    <t>6.2</t>
  </si>
  <si>
    <t>Janela de alumínio anodizado (maxi-mar)</t>
  </si>
  <si>
    <t>6.3</t>
  </si>
  <si>
    <t>Porta de alumínio anodizado cor natural, abrir, 2 folhas para vidros 4mm - P2 - IUPPUJ - C10.68.05.05.005</t>
  </si>
  <si>
    <t>6.4</t>
  </si>
  <si>
    <t>Porta de vidro temperado incolor, correr, esp.: 10mm - P1 - IPPUJ- C10.68.20.05.025</t>
  </si>
  <si>
    <t>6.5</t>
  </si>
  <si>
    <t>Vidro mini-boreal 3mm colocado</t>
  </si>
  <si>
    <t>6.6</t>
  </si>
  <si>
    <t>Vidro transparente 4mm colocado</t>
  </si>
  <si>
    <t>6.8</t>
  </si>
  <si>
    <t>Janela de alumínio anodizado (correr c/bandeira)</t>
  </si>
  <si>
    <t>6.9</t>
  </si>
  <si>
    <t>Janela de alumínio anodizado (basculante)</t>
  </si>
  <si>
    <t>6.10</t>
  </si>
  <si>
    <t>Porta em madeira compensada (canela), lisa, semi-oca, 0.90x2.10m, para sanitário de deficiente físico (inclusive batente, ferragens, fechadura, suporte e chapa de alumínio e=1mm) - Rev 03 - P7 - 2017 - 01</t>
  </si>
  <si>
    <t>6.11</t>
  </si>
  <si>
    <t>Porta em madeira compensada (canela), lisa, semi-oca, revestida com fórmica, inclusive batentes e ferragens - P8 _ ORSE _ 4782</t>
  </si>
  <si>
    <t>6.12</t>
  </si>
  <si>
    <t>Porta chapeada em madeira angelim c/ forra, vistas e ferragens</t>
  </si>
  <si>
    <t>6.13</t>
  </si>
  <si>
    <t>Porta almofada de madeira c/ forra, vista e ferragens</t>
  </si>
  <si>
    <t>6.14</t>
  </si>
  <si>
    <t>Porta de alumínio anodizado de correr com ferragens</t>
  </si>
  <si>
    <t>6.18</t>
  </si>
  <si>
    <t>Janela em alumínio tipo guilhotina - J6-ORSE 11944 05/2017</t>
  </si>
  <si>
    <t>Revestimentos</t>
  </si>
  <si>
    <t>7.4</t>
  </si>
  <si>
    <t>Pintura acrilica - 2 demãos</t>
  </si>
  <si>
    <t>7.6</t>
  </si>
  <si>
    <t>Pintura Esmalte sintética sobre madeira - 2d + fundo</t>
  </si>
  <si>
    <t>Instalações Elétricas</t>
  </si>
  <si>
    <t>10.6</t>
  </si>
  <si>
    <t>Fornecimento e instalação de mini rack de parede 19" x 8u x 450mm - ORSE-8439</t>
  </si>
  <si>
    <t>10.8</t>
  </si>
  <si>
    <t>Fio isolado 10.0mm2 - 750V</t>
  </si>
  <si>
    <t>10.9</t>
  </si>
  <si>
    <t>Fio isolado 1,5mm2 - 750V</t>
  </si>
  <si>
    <t>10.10</t>
  </si>
  <si>
    <t>Fio isolado 2,5mm2 750V</t>
  </si>
  <si>
    <t>10.11</t>
  </si>
  <si>
    <t>Quadro terminal força/luz 24 a 32 disj. Trifásico</t>
  </si>
  <si>
    <t>10.12</t>
  </si>
  <si>
    <t>10.13</t>
  </si>
  <si>
    <t>Disjuntor DR bipolar 25A 30 MA - 230v</t>
  </si>
  <si>
    <t>10.14</t>
  </si>
  <si>
    <t>Disjuntor monopolar 16A</t>
  </si>
  <si>
    <t>10.15</t>
  </si>
  <si>
    <t>DISJUNTOR BIPOLAR TIPO DIN, CORRENTE NOMINAL DE 50A - FORNECIMENTO E INSTALAÇÃO. AF_04/2016 - SINAPI/93666</t>
  </si>
  <si>
    <t>10.16</t>
  </si>
  <si>
    <t>Fornecimento e instalação de ventilador de teto, 03 palhetas - ORSE - 0.0.811</t>
  </si>
  <si>
    <t>10.17</t>
  </si>
  <si>
    <t>Refletor para  lâmpada halógena palito 300w, ref. HFL3BC, Bronzearte ou similar, incluso lâmpada - ORSE -7722</t>
  </si>
  <si>
    <t>10.18</t>
  </si>
  <si>
    <t>Lâmpada fluorescente compacta 3u branca 20 w, base e27 - fornecimento e instalação (MARQUISES + Á. SERV + WC PNE MASC E FEM + CORREDOR) - 93044 SINAP -</t>
  </si>
  <si>
    <t>10.19</t>
  </si>
  <si>
    <t>Luminária de sobrepor com aletas, para lâmpada fluorescente, 2x32w, ref. LSE, da Luminuz ou similar, inclusive reator e lâmpada - 4000 k - ORSE - 10077</t>
  </si>
  <si>
    <t>10.22</t>
  </si>
  <si>
    <t>Tomada de embutir de telefone RJ45</t>
  </si>
  <si>
    <t>10.23</t>
  </si>
  <si>
    <t>Disjuntor monopolar DQ 10A</t>
  </si>
  <si>
    <t>10.24</t>
  </si>
  <si>
    <t>Interruptor de embutir 2 seções</t>
  </si>
  <si>
    <t>10.25</t>
  </si>
  <si>
    <t>Interruptor de embutir 3 seções</t>
  </si>
  <si>
    <t>10.26</t>
  </si>
  <si>
    <t>Interruptor simples e tomada</t>
  </si>
  <si>
    <t>10.27</t>
  </si>
  <si>
    <t>Tomada de embutir dupla - 20 A</t>
  </si>
  <si>
    <t>10.28</t>
  </si>
  <si>
    <t>Tomada 2P+T embutir hexagonal NBR 14136, 20a/250V, c/ placa - Ar condicionado - IPPUJ - C10.76.10.05.185</t>
  </si>
  <si>
    <t>10.29</t>
  </si>
  <si>
    <t>10.30</t>
  </si>
  <si>
    <t xml:space="preserve">Tomada fêmea para cabo coaxial (ponto de TV) com espelho - IPPUJ C10.76.40.20.005 - </t>
  </si>
  <si>
    <t>10.32</t>
  </si>
  <si>
    <t>Interruptor de embutir simples</t>
  </si>
  <si>
    <t>10.33</t>
  </si>
  <si>
    <t>Conjunto de embutir 2X4" 2 interruptores simples + tomada 20A - 250V</t>
  </si>
  <si>
    <t>10.37</t>
  </si>
  <si>
    <t>10.38</t>
  </si>
  <si>
    <t>Base Plafon para uma lâmpada</t>
  </si>
  <si>
    <t>Instalações Preventivas de Incêndio</t>
  </si>
  <si>
    <t>11.1</t>
  </si>
  <si>
    <t>Extintor de incêndio PQS 4KG</t>
  </si>
  <si>
    <t>11.2</t>
  </si>
  <si>
    <t>Luminária de iluminação de emergência - 30 leds</t>
  </si>
  <si>
    <t>PC</t>
  </si>
  <si>
    <t>11.3</t>
  </si>
  <si>
    <t>Placa de sinalização Dupla face com lâmpada de led</t>
  </si>
  <si>
    <t>Preço Total dos Serviços</t>
  </si>
  <si>
    <t>Tomada 2P+T embutir hexagonal NBR 14136, 20a/250V, c/ placa. IPPUJ - C10.76.10.05.185</t>
  </si>
  <si>
    <t>Rua Tiradentes, Progresso, Laguna - SC</t>
  </si>
  <si>
    <t>Endereço</t>
  </si>
  <si>
    <t>Reforma CREAS LAGUNA</t>
  </si>
  <si>
    <t>Data de Elaboração:</t>
  </si>
  <si>
    <t>MARÇO DE 2021</t>
  </si>
  <si>
    <t>BDI (%):</t>
  </si>
  <si>
    <t>Revisao da cobertura de Telha fibrocimento 6mm</t>
  </si>
  <si>
    <t>2.43</t>
  </si>
  <si>
    <t>Hidrometro 3/4 em cavalete</t>
  </si>
  <si>
    <t>6.17</t>
  </si>
  <si>
    <t>Divisórias em granito polido cfme. Projeto - DEINFRA - 42768</t>
  </si>
  <si>
    <t>7.5</t>
  </si>
  <si>
    <t>Pintura Esmalte sintético superf. Metálica - 2d + fundo</t>
  </si>
  <si>
    <t>Quadro terminal forca/luz 18 a 24 disj. Mono</t>
  </si>
  <si>
    <t>Dispositivo de proteção contra surtos (DPS) ClasseII 275V - IPPUJ-C10.76.10.70.005</t>
  </si>
  <si>
    <t>C R O N O G R A M A  FÍSICO FINANCEIRO</t>
  </si>
  <si>
    <t>OBRA :</t>
  </si>
  <si>
    <t>DATA :</t>
  </si>
  <si>
    <t xml:space="preserve">LAGUNA SC </t>
  </si>
  <si>
    <t xml:space="preserve"> </t>
  </si>
  <si>
    <t xml:space="preserve">                    30 DIAS</t>
  </si>
  <si>
    <t xml:space="preserve">                  60 DIAS</t>
  </si>
  <si>
    <t>90 dias</t>
  </si>
  <si>
    <t>LOCAL</t>
  </si>
  <si>
    <t>VALOR</t>
  </si>
  <si>
    <t>PESO</t>
  </si>
  <si>
    <t xml:space="preserve">               M Ê S - 01</t>
  </si>
  <si>
    <t xml:space="preserve">               M Ê S - 02</t>
  </si>
  <si>
    <t xml:space="preserve">               M Ê S – 03</t>
  </si>
  <si>
    <t>%</t>
  </si>
  <si>
    <t>SUBTOTAL</t>
  </si>
  <si>
    <t>TOTAL</t>
  </si>
  <si>
    <t>Obs. Mat.e Mão de Obra</t>
  </si>
  <si>
    <t>coberturas e proteções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</si>
</sst>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\ #,##0.00"/>
    <numFmt numFmtId="166" formatCode="d/m/yyyy"/>
    <numFmt numFmtId="167" formatCode="* #,##0.00\ ;\-* #,##0.00\ ;* \-#\ ;@\ "/>
  </numFmts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4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1"/>
      <color theme="5" tint="-0.499984740745262"/>
      <name val="Calibri"/>
      <family val="2"/>
    </font>
    <font>
      <sz val="11"/>
      <color theme="5" tint="-0.499984740745262"/>
      <name val="Calibri"/>
      <family val="2"/>
    </font>
    <font>
      <sz val="10"/>
      <color theme="5" tint="-0.499984740745262"/>
      <name val="Calibri"/>
      <family val="2"/>
    </font>
    <font>
      <sz val="11"/>
      <color theme="5" tint="-0.499984740745262"/>
      <name val="Calibri"/>
      <family val="2"/>
      <charset val="1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name val="Calibri"/>
      <family val="2"/>
    </font>
    <font>
      <i/>
      <sz val="14"/>
      <name val="Cambria"/>
      <family val="1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thin">
        <color indexed="8"/>
      </left>
      <right style="thin">
        <color indexed="8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indexed="8"/>
      </right>
      <top style="hair">
        <color indexed="8"/>
      </top>
      <bottom style="hair">
        <color theme="5" tint="-0.499984740745262"/>
      </bottom>
      <diagonal/>
    </border>
    <border>
      <left/>
      <right style="hair">
        <color indexed="8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 style="hair">
        <color indexed="8"/>
      </right>
      <top style="hair">
        <color theme="5" tint="-0.499984740745262"/>
      </top>
      <bottom style="hair">
        <color theme="5" tint="-0.499984740745262"/>
      </bottom>
      <diagonal/>
    </border>
    <border>
      <left style="hair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 style="hair">
        <color indexed="8"/>
      </right>
      <top style="hair">
        <color theme="5" tint="-0.499984740745262"/>
      </top>
      <bottom style="hair">
        <color indexed="8"/>
      </bottom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 style="thin">
        <color indexed="64"/>
      </right>
      <top style="thin">
        <color theme="5" tint="-0.499984740745262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0" fillId="2" borderId="3" xfId="0" applyFill="1" applyBorder="1"/>
    <xf numFmtId="0" fontId="0" fillId="2" borderId="2" xfId="0" applyFont="1" applyFill="1" applyBorder="1" applyAlignment="1"/>
    <xf numFmtId="10" fontId="0" fillId="2" borderId="4" xfId="0" applyNumberFormat="1" applyFill="1" applyBorder="1" applyAlignment="1">
      <alignment horizontal="left"/>
    </xf>
    <xf numFmtId="0" fontId="0" fillId="2" borderId="5" xfId="0" applyFont="1" applyFill="1" applyBorder="1" applyAlignment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/>
    <xf numFmtId="10" fontId="0" fillId="2" borderId="6" xfId="0" applyNumberFormat="1" applyFill="1" applyBorder="1" applyAlignment="1">
      <alignment horizontal="left"/>
    </xf>
    <xf numFmtId="0" fontId="0" fillId="2" borderId="7" xfId="0" applyFont="1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2" fontId="0" fillId="2" borderId="7" xfId="0" applyNumberFormat="1" applyFont="1" applyFill="1" applyBorder="1"/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2" fontId="0" fillId="0" borderId="3" xfId="0" applyNumberFormat="1" applyBorder="1"/>
    <xf numFmtId="0" fontId="6" fillId="2" borderId="3" xfId="0" applyFont="1" applyFill="1" applyBorder="1" applyAlignment="1"/>
    <xf numFmtId="0" fontId="0" fillId="2" borderId="16" xfId="0" applyFont="1" applyFill="1" applyBorder="1"/>
    <xf numFmtId="0" fontId="0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wrapText="1"/>
    </xf>
    <xf numFmtId="2" fontId="0" fillId="0" borderId="17" xfId="0" applyNumberFormat="1" applyBorder="1"/>
    <xf numFmtId="0" fontId="6" fillId="2" borderId="17" xfId="0" applyFont="1" applyFill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165" fontId="9" fillId="2" borderId="4" xfId="0" applyNumberFormat="1" applyFont="1" applyFill="1" applyBorder="1"/>
    <xf numFmtId="165" fontId="9" fillId="2" borderId="18" xfId="0" applyNumberFormat="1" applyFont="1" applyFill="1" applyBorder="1"/>
    <xf numFmtId="0" fontId="10" fillId="0" borderId="20" xfId="0" applyFont="1" applyBorder="1"/>
    <xf numFmtId="0" fontId="0" fillId="0" borderId="21" xfId="0" applyBorder="1"/>
    <xf numFmtId="0" fontId="1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4" fontId="10" fillId="0" borderId="27" xfId="3" applyFont="1" applyBorder="1" applyAlignment="1" applyProtection="1">
      <alignment horizontal="center"/>
    </xf>
    <xf numFmtId="0" fontId="11" fillId="0" borderId="27" xfId="0" applyFont="1" applyBorder="1"/>
    <xf numFmtId="2" fontId="11" fillId="0" borderId="27" xfId="0" applyNumberFormat="1" applyFont="1" applyBorder="1" applyAlignment="1">
      <alignment horizontal="center"/>
    </xf>
    <xf numFmtId="167" fontId="0" fillId="0" borderId="27" xfId="0" applyNumberFormat="1" applyBorder="1"/>
    <xf numFmtId="2" fontId="0" fillId="0" borderId="27" xfId="0" applyNumberFormat="1" applyBorder="1" applyAlignment="1">
      <alignment horizontal="center"/>
    </xf>
    <xf numFmtId="43" fontId="10" fillId="0" borderId="19" xfId="2" applyFont="1" applyBorder="1" applyAlignment="1" applyProtection="1"/>
    <xf numFmtId="43" fontId="10" fillId="0" borderId="20" xfId="2" applyFont="1" applyBorder="1" applyAlignment="1" applyProtection="1"/>
    <xf numFmtId="0" fontId="0" fillId="0" borderId="32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14" fillId="0" borderId="0" xfId="0" applyFont="1"/>
    <xf numFmtId="0" fontId="14" fillId="0" borderId="26" xfId="0" applyFont="1" applyBorder="1"/>
    <xf numFmtId="0" fontId="14" fillId="0" borderId="27" xfId="0" applyFont="1" applyBorder="1"/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/>
    <xf numFmtId="2" fontId="15" fillId="0" borderId="27" xfId="0" applyNumberFormat="1" applyFont="1" applyBorder="1" applyAlignment="1">
      <alignment horizontal="center"/>
    </xf>
    <xf numFmtId="0" fontId="16" fillId="0" borderId="0" xfId="0" applyFont="1"/>
    <xf numFmtId="0" fontId="14" fillId="0" borderId="27" xfId="0" applyFont="1" applyFill="1" applyBorder="1" applyAlignment="1">
      <alignment vertical="center"/>
    </xf>
    <xf numFmtId="2" fontId="11" fillId="0" borderId="33" xfId="0" applyNumberFormat="1" applyFont="1" applyBorder="1"/>
    <xf numFmtId="44" fontId="0" fillId="0" borderId="27" xfId="0" applyNumberFormat="1" applyBorder="1"/>
    <xf numFmtId="0" fontId="0" fillId="0" borderId="37" xfId="0" applyBorder="1"/>
    <xf numFmtId="0" fontId="0" fillId="0" borderId="31" xfId="0" applyBorder="1"/>
    <xf numFmtId="0" fontId="14" fillId="0" borderId="30" xfId="0" applyFont="1" applyBorder="1"/>
    <xf numFmtId="0" fontId="0" fillId="0" borderId="38" xfId="0" applyBorder="1"/>
    <xf numFmtId="0" fontId="0" fillId="0" borderId="39" xfId="0" applyBorder="1"/>
    <xf numFmtId="44" fontId="17" fillId="0" borderId="27" xfId="0" applyNumberFormat="1" applyFont="1" applyBorder="1"/>
    <xf numFmtId="44" fontId="18" fillId="2" borderId="35" xfId="0" applyNumberFormat="1" applyFont="1" applyFill="1" applyBorder="1" applyAlignment="1">
      <alignment horizontal="right" vertical="center"/>
    </xf>
    <xf numFmtId="44" fontId="17" fillId="0" borderId="27" xfId="3" applyFont="1" applyBorder="1" applyAlignment="1" applyProtection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44" fontId="12" fillId="5" borderId="27" xfId="3" applyFont="1" applyFill="1" applyBorder="1" applyAlignment="1" applyProtection="1">
      <alignment horizontal="center"/>
    </xf>
    <xf numFmtId="167" fontId="12" fillId="5" borderId="27" xfId="0" applyNumberFormat="1" applyFont="1" applyFill="1" applyBorder="1"/>
    <xf numFmtId="0" fontId="14" fillId="0" borderId="40" xfId="0" applyFont="1" applyBorder="1"/>
    <xf numFmtId="0" fontId="14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/>
    </xf>
    <xf numFmtId="0" fontId="0" fillId="0" borderId="49" xfId="0" applyBorder="1"/>
    <xf numFmtId="0" fontId="0" fillId="0" borderId="40" xfId="0" applyBorder="1"/>
    <xf numFmtId="0" fontId="12" fillId="0" borderId="0" xfId="0" applyFont="1"/>
    <xf numFmtId="0" fontId="7" fillId="0" borderId="0" xfId="0" applyFont="1"/>
    <xf numFmtId="0" fontId="20" fillId="0" borderId="0" xfId="0" applyFont="1" applyFill="1" applyAlignment="1">
      <alignment horizontal="center" vertical="center"/>
    </xf>
    <xf numFmtId="0" fontId="7" fillId="0" borderId="0" xfId="0" applyFont="1" applyBorder="1"/>
    <xf numFmtId="0" fontId="12" fillId="0" borderId="19" xfId="0" applyFont="1" applyBorder="1"/>
    <xf numFmtId="0" fontId="12" fillId="0" borderId="0" xfId="0" applyFont="1" applyFill="1" applyBorder="1" applyAlignment="1">
      <alignment horizontal="left"/>
    </xf>
    <xf numFmtId="0" fontId="12" fillId="0" borderId="20" xfId="0" applyFont="1" applyBorder="1"/>
    <xf numFmtId="0" fontId="12" fillId="0" borderId="25" xfId="0" applyFont="1" applyBorder="1"/>
    <xf numFmtId="0" fontId="12" fillId="0" borderId="54" xfId="0" applyFont="1" applyBorder="1"/>
    <xf numFmtId="0" fontId="12" fillId="0" borderId="51" xfId="0" applyFont="1" applyBorder="1"/>
    <xf numFmtId="0" fontId="12" fillId="0" borderId="22" xfId="0" applyFont="1" applyBorder="1"/>
    <xf numFmtId="166" fontId="12" fillId="0" borderId="41" xfId="0" applyNumberFormat="1" applyFont="1" applyBorder="1"/>
    <xf numFmtId="0" fontId="21" fillId="0" borderId="23" xfId="0" applyFont="1" applyBorder="1"/>
    <xf numFmtId="0" fontId="12" fillId="0" borderId="23" xfId="0" applyFont="1" applyBorder="1"/>
    <xf numFmtId="0" fontId="12" fillId="0" borderId="52" xfId="0" applyFont="1" applyBorder="1"/>
    <xf numFmtId="0" fontId="12" fillId="0" borderId="41" xfId="0" applyFont="1" applyBorder="1"/>
    <xf numFmtId="0" fontId="12" fillId="0" borderId="50" xfId="0" applyFont="1" applyBorder="1"/>
    <xf numFmtId="0" fontId="12" fillId="0" borderId="24" xfId="0" applyFont="1" applyBorder="1"/>
    <xf numFmtId="0" fontId="12" fillId="0" borderId="37" xfId="0" applyFont="1" applyBorder="1"/>
    <xf numFmtId="0" fontId="12" fillId="0" borderId="40" xfId="0" applyFont="1" applyBorder="1"/>
    <xf numFmtId="0" fontId="12" fillId="0" borderId="53" xfId="0" applyFont="1" applyBorder="1"/>
    <xf numFmtId="0" fontId="2" fillId="0" borderId="1" xfId="0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19" fillId="0" borderId="30" xfId="0" applyFont="1" applyFill="1" applyBorder="1"/>
    <xf numFmtId="0" fontId="19" fillId="0" borderId="27" xfId="0" applyFont="1" applyFill="1" applyBorder="1"/>
    <xf numFmtId="0" fontId="0" fillId="0" borderId="30" xfId="0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164" fontId="0" fillId="7" borderId="14" xfId="0" applyNumberFormat="1" applyFill="1" applyBorder="1" applyAlignment="1">
      <alignment horizontal="right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left" vertical="center" wrapText="1"/>
    </xf>
    <xf numFmtId="2" fontId="0" fillId="6" borderId="15" xfId="0" applyNumberFormat="1" applyFill="1" applyBorder="1" applyAlignment="1">
      <alignment horizontal="center" vertical="center"/>
    </xf>
    <xf numFmtId="4" fontId="0" fillId="6" borderId="15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right" vertical="center"/>
    </xf>
    <xf numFmtId="0" fontId="0" fillId="6" borderId="0" xfId="0" applyFill="1"/>
    <xf numFmtId="0" fontId="0" fillId="6" borderId="15" xfId="0" applyFill="1" applyBorder="1" applyAlignment="1">
      <alignment horizontal="center" vertical="center"/>
    </xf>
    <xf numFmtId="2" fontId="7" fillId="6" borderId="1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2" fontId="6" fillId="7" borderId="3" xfId="0" applyNumberFormat="1" applyFont="1" applyFill="1" applyBorder="1" applyAlignment="1">
      <alignment vertical="center"/>
    </xf>
    <xf numFmtId="2" fontId="0" fillId="7" borderId="3" xfId="0" applyNumberForma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4" fontId="0" fillId="6" borderId="0" xfId="0" applyNumberFormat="1" applyFill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165" fontId="0" fillId="6" borderId="15" xfId="0" applyNumberFormat="1" applyFill="1" applyBorder="1" applyAlignment="1">
      <alignment horizontal="right" vertical="center"/>
    </xf>
    <xf numFmtId="2" fontId="7" fillId="6" borderId="1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right" vertical="center"/>
    </xf>
  </cellXfs>
  <cellStyles count="4">
    <cellStyle name="Moeda" xfId="3" builtinId="4"/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7</xdr:row>
      <xdr:rowOff>170329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C5AC8C0-C4E5-4DDA-9D8B-D8F1FCE2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7" t="-374" r="-67" b="-374"/>
        <a:stretch>
          <a:fillRect/>
        </a:stretch>
      </xdr:blipFill>
      <xdr:spPr bwMode="auto">
        <a:xfrm>
          <a:off x="0" y="0"/>
          <a:ext cx="8019474" cy="1425388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9525</xdr:colOff>
      <xdr:row>3</xdr:row>
      <xdr:rowOff>136183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93EB2C0-1799-4313-AD68-47059623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696575" cy="7076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topLeftCell="A9" zoomScale="85" zoomScaleNormal="85" workbookViewId="0">
      <selection activeCell="J38" sqref="J38"/>
    </sheetView>
  </sheetViews>
  <sheetFormatPr defaultRowHeight="15" x14ac:dyDescent="0.25"/>
  <cols>
    <col min="1" max="1" width="8.42578125" style="1" customWidth="1"/>
    <col min="2" max="2" width="9" style="2" customWidth="1"/>
    <col min="3" max="3" width="46.140625" customWidth="1"/>
    <col min="4" max="4" width="7.28515625" customWidth="1"/>
    <col min="5" max="5" width="9.85546875" customWidth="1"/>
    <col min="6" max="6" width="9.85546875" style="3" customWidth="1"/>
    <col min="7" max="7" width="18.42578125" customWidth="1"/>
    <col min="8" max="8" width="15.28515625" bestFit="1" customWidth="1"/>
    <col min="9" max="9" width="10.42578125" customWidth="1"/>
    <col min="10" max="1020" width="8.7109375" customWidth="1"/>
  </cols>
  <sheetData>
    <row r="1" spans="1:11" x14ac:dyDescent="0.25">
      <c r="K1" s="4"/>
    </row>
    <row r="3" spans="1:11" s="3" customFormat="1" x14ac:dyDescent="0.25">
      <c r="A3" s="1"/>
      <c r="B3" s="2"/>
    </row>
    <row r="4" spans="1:11" s="3" customFormat="1" x14ac:dyDescent="0.25">
      <c r="A4" s="1"/>
      <c r="B4" s="2"/>
    </row>
    <row r="5" spans="1:11" s="3" customFormat="1" x14ac:dyDescent="0.25">
      <c r="A5" s="1"/>
      <c r="B5" s="2"/>
    </row>
    <row r="7" spans="1:11" s="3" customFormat="1" x14ac:dyDescent="0.25">
      <c r="A7" s="1"/>
      <c r="B7" s="2"/>
    </row>
    <row r="9" spans="1:11" ht="23.25" customHeight="1" x14ac:dyDescent="0.25">
      <c r="A9" s="119" t="s">
        <v>0</v>
      </c>
      <c r="B9" s="119"/>
      <c r="C9" s="119"/>
      <c r="D9" s="119"/>
      <c r="E9" s="119"/>
      <c r="F9" s="119"/>
      <c r="G9" s="119"/>
      <c r="H9" s="5"/>
      <c r="I9" s="5"/>
    </row>
    <row r="10" spans="1:11" ht="15.75" x14ac:dyDescent="0.25">
      <c r="A10" s="6" t="s">
        <v>1</v>
      </c>
      <c r="B10" s="7"/>
      <c r="C10" s="8" t="s">
        <v>2</v>
      </c>
      <c r="D10" s="10" t="s">
        <v>172</v>
      </c>
      <c r="E10" s="9"/>
      <c r="F10" s="9"/>
      <c r="G10" s="11">
        <v>0.25</v>
      </c>
    </row>
    <row r="11" spans="1:11" x14ac:dyDescent="0.25">
      <c r="A11" s="12" t="s">
        <v>3</v>
      </c>
      <c r="B11" s="13"/>
      <c r="C11" s="14" t="s">
        <v>169</v>
      </c>
      <c r="D11" s="12" t="s">
        <v>170</v>
      </c>
      <c r="E11" s="15"/>
      <c r="F11" s="15"/>
      <c r="G11" s="16" t="s">
        <v>171</v>
      </c>
    </row>
    <row r="12" spans="1:11" x14ac:dyDescent="0.25">
      <c r="A12" s="17" t="s">
        <v>168</v>
      </c>
      <c r="B12" s="18"/>
      <c r="C12" s="19" t="s">
        <v>167</v>
      </c>
      <c r="D12" s="22" t="s">
        <v>4</v>
      </c>
      <c r="E12" s="20"/>
      <c r="F12" s="20"/>
      <c r="G12" s="21" t="s">
        <v>5</v>
      </c>
    </row>
    <row r="13" spans="1:11" ht="15" customHeight="1" x14ac:dyDescent="0.25">
      <c r="A13" s="120" t="s">
        <v>6</v>
      </c>
      <c r="B13" s="120" t="s">
        <v>7</v>
      </c>
      <c r="C13" s="120" t="s">
        <v>8</v>
      </c>
      <c r="D13" s="121" t="s">
        <v>9</v>
      </c>
      <c r="E13" s="121" t="s">
        <v>10</v>
      </c>
      <c r="F13" s="120" t="s">
        <v>11</v>
      </c>
      <c r="G13" s="120"/>
    </row>
    <row r="14" spans="1:11" ht="25.5" x14ac:dyDescent="0.25">
      <c r="A14" s="120"/>
      <c r="B14" s="120"/>
      <c r="C14" s="120"/>
      <c r="D14" s="121"/>
      <c r="E14" s="121"/>
      <c r="F14" s="24" t="s">
        <v>12</v>
      </c>
      <c r="G14" s="23" t="s">
        <v>13</v>
      </c>
    </row>
    <row r="15" spans="1:11" x14ac:dyDescent="0.25">
      <c r="A15" s="125">
        <v>2</v>
      </c>
      <c r="B15" s="125"/>
      <c r="C15" s="126" t="s">
        <v>14</v>
      </c>
      <c r="D15" s="127"/>
      <c r="E15" s="128"/>
      <c r="F15" s="128"/>
      <c r="G15" s="129"/>
    </row>
    <row r="16" spans="1:11" x14ac:dyDescent="0.25">
      <c r="A16" s="130" t="s">
        <v>15</v>
      </c>
      <c r="B16" s="130">
        <v>42897</v>
      </c>
      <c r="C16" s="131" t="s">
        <v>16</v>
      </c>
      <c r="D16" s="130" t="s">
        <v>17</v>
      </c>
      <c r="E16" s="132">
        <v>2</v>
      </c>
      <c r="F16" s="133">
        <v>1042.71</v>
      </c>
      <c r="G16" s="134">
        <f t="shared" ref="G16:G31" si="0">F16*E16</f>
        <v>2085.42</v>
      </c>
    </row>
    <row r="17" spans="1:8" s="3" customFormat="1" x14ac:dyDescent="0.25">
      <c r="A17" s="130" t="s">
        <v>174</v>
      </c>
      <c r="B17" s="130">
        <v>43046</v>
      </c>
      <c r="C17" s="135" t="s">
        <v>175</v>
      </c>
      <c r="D17" s="130" t="s">
        <v>17</v>
      </c>
      <c r="E17" s="132">
        <v>1</v>
      </c>
      <c r="F17" s="133">
        <v>335.85</v>
      </c>
      <c r="G17" s="134">
        <f>E17*F17</f>
        <v>335.85</v>
      </c>
    </row>
    <row r="18" spans="1:8" x14ac:dyDescent="0.25">
      <c r="A18" s="130" t="s">
        <v>18</v>
      </c>
      <c r="B18" s="130">
        <v>42909</v>
      </c>
      <c r="C18" s="131" t="s">
        <v>19</v>
      </c>
      <c r="D18" s="130" t="s">
        <v>17</v>
      </c>
      <c r="E18" s="132">
        <v>1</v>
      </c>
      <c r="F18" s="136">
        <v>291.72000000000003</v>
      </c>
      <c r="G18" s="134">
        <f t="shared" si="0"/>
        <v>291.72000000000003</v>
      </c>
    </row>
    <row r="19" spans="1:8" ht="30" x14ac:dyDescent="0.25">
      <c r="A19" s="130" t="s">
        <v>20</v>
      </c>
      <c r="B19" s="130">
        <v>42912</v>
      </c>
      <c r="C19" s="131" t="s">
        <v>21</v>
      </c>
      <c r="D19" s="130" t="s">
        <v>17</v>
      </c>
      <c r="E19" s="132">
        <v>6</v>
      </c>
      <c r="F19" s="132">
        <v>192.73</v>
      </c>
      <c r="G19" s="134">
        <f t="shared" si="0"/>
        <v>1156.3799999999999</v>
      </c>
    </row>
    <row r="20" spans="1:8" x14ac:dyDescent="0.25">
      <c r="A20" s="130" t="s">
        <v>22</v>
      </c>
      <c r="B20" s="130">
        <v>42914</v>
      </c>
      <c r="C20" s="131" t="s">
        <v>23</v>
      </c>
      <c r="D20" s="130" t="s">
        <v>17</v>
      </c>
      <c r="E20" s="132">
        <v>2</v>
      </c>
      <c r="F20" s="132">
        <v>459.31</v>
      </c>
      <c r="G20" s="134">
        <f t="shared" si="0"/>
        <v>918.62</v>
      </c>
    </row>
    <row r="21" spans="1:8" ht="30" x14ac:dyDescent="0.25">
      <c r="A21" s="130" t="s">
        <v>24</v>
      </c>
      <c r="B21" s="130">
        <v>96022</v>
      </c>
      <c r="C21" s="131" t="s">
        <v>25</v>
      </c>
      <c r="D21" s="130" t="s">
        <v>17</v>
      </c>
      <c r="E21" s="132">
        <v>5</v>
      </c>
      <c r="F21" s="137">
        <v>65.510000000000005</v>
      </c>
      <c r="G21" s="134">
        <f t="shared" si="0"/>
        <v>327.55</v>
      </c>
    </row>
    <row r="22" spans="1:8" ht="30" x14ac:dyDescent="0.25">
      <c r="A22" s="130" t="s">
        <v>26</v>
      </c>
      <c r="B22" s="130">
        <v>96023</v>
      </c>
      <c r="C22" s="131" t="s">
        <v>27</v>
      </c>
      <c r="D22" s="130" t="s">
        <v>17</v>
      </c>
      <c r="E22" s="132">
        <v>4</v>
      </c>
      <c r="F22" s="137">
        <v>47.11</v>
      </c>
      <c r="G22" s="134">
        <f t="shared" si="0"/>
        <v>188.44</v>
      </c>
    </row>
    <row r="23" spans="1:8" ht="30" x14ac:dyDescent="0.25">
      <c r="A23" s="130" t="s">
        <v>28</v>
      </c>
      <c r="B23" s="130">
        <v>96024</v>
      </c>
      <c r="C23" s="131" t="s">
        <v>29</v>
      </c>
      <c r="D23" s="130" t="s">
        <v>17</v>
      </c>
      <c r="E23" s="132">
        <v>4</v>
      </c>
      <c r="F23" s="137">
        <v>53.71</v>
      </c>
      <c r="G23" s="134">
        <f t="shared" si="0"/>
        <v>214.84</v>
      </c>
    </row>
    <row r="24" spans="1:8" ht="60" x14ac:dyDescent="0.25">
      <c r="A24" s="130" t="s">
        <v>30</v>
      </c>
      <c r="B24" s="130">
        <v>96025</v>
      </c>
      <c r="C24" s="131" t="s">
        <v>31</v>
      </c>
      <c r="D24" s="130" t="s">
        <v>17</v>
      </c>
      <c r="E24" s="132">
        <v>2</v>
      </c>
      <c r="F24" s="137">
        <v>360.02</v>
      </c>
      <c r="G24" s="134">
        <f t="shared" si="0"/>
        <v>720.04</v>
      </c>
    </row>
    <row r="25" spans="1:8" ht="45" x14ac:dyDescent="0.25">
      <c r="A25" s="130" t="s">
        <v>32</v>
      </c>
      <c r="B25" s="130">
        <v>96026</v>
      </c>
      <c r="C25" s="131" t="s">
        <v>33</v>
      </c>
      <c r="D25" s="130" t="s">
        <v>17</v>
      </c>
      <c r="E25" s="132">
        <v>2</v>
      </c>
      <c r="F25" s="137">
        <v>278.33999999999997</v>
      </c>
      <c r="G25" s="134">
        <f t="shared" si="0"/>
        <v>556.67999999999995</v>
      </c>
      <c r="H25" s="3"/>
    </row>
    <row r="26" spans="1:8" x14ac:dyDescent="0.25">
      <c r="A26" s="130" t="s">
        <v>34</v>
      </c>
      <c r="B26" s="130">
        <v>42917</v>
      </c>
      <c r="C26" s="131" t="s">
        <v>35</v>
      </c>
      <c r="D26" s="130" t="s">
        <v>17</v>
      </c>
      <c r="E26" s="132">
        <v>1</v>
      </c>
      <c r="F26" s="138">
        <v>759.92</v>
      </c>
      <c r="G26" s="134">
        <f t="shared" si="0"/>
        <v>759.92</v>
      </c>
    </row>
    <row r="27" spans="1:8" x14ac:dyDescent="0.25">
      <c r="A27" s="130" t="s">
        <v>36</v>
      </c>
      <c r="B27" s="130">
        <v>42946</v>
      </c>
      <c r="C27" s="131" t="s">
        <v>37</v>
      </c>
      <c r="D27" s="130" t="s">
        <v>17</v>
      </c>
      <c r="E27" s="132">
        <v>1</v>
      </c>
      <c r="F27" s="136">
        <v>651.62</v>
      </c>
      <c r="G27" s="134">
        <f t="shared" si="0"/>
        <v>651.62</v>
      </c>
    </row>
    <row r="28" spans="1:8" x14ac:dyDescent="0.25">
      <c r="A28" s="130" t="s">
        <v>38</v>
      </c>
      <c r="B28" s="130">
        <v>42950</v>
      </c>
      <c r="C28" s="131" t="s">
        <v>39</v>
      </c>
      <c r="D28" s="130" t="s">
        <v>17</v>
      </c>
      <c r="E28" s="132">
        <v>1</v>
      </c>
      <c r="F28" s="136">
        <v>85.63</v>
      </c>
      <c r="G28" s="134">
        <f t="shared" si="0"/>
        <v>85.63</v>
      </c>
    </row>
    <row r="29" spans="1:8" x14ac:dyDescent="0.25">
      <c r="A29" s="130" t="s">
        <v>40</v>
      </c>
      <c r="B29" s="130">
        <v>42952</v>
      </c>
      <c r="C29" s="131" t="s">
        <v>41</v>
      </c>
      <c r="D29" s="130" t="s">
        <v>17</v>
      </c>
      <c r="E29" s="132">
        <v>1</v>
      </c>
      <c r="F29" s="136">
        <v>234.71</v>
      </c>
      <c r="G29" s="134">
        <f t="shared" si="0"/>
        <v>234.71</v>
      </c>
    </row>
    <row r="30" spans="1:8" ht="30" x14ac:dyDescent="0.25">
      <c r="A30" s="130" t="s">
        <v>42</v>
      </c>
      <c r="B30" s="130">
        <v>43871</v>
      </c>
      <c r="C30" s="131" t="s">
        <v>43</v>
      </c>
      <c r="D30" s="130" t="s">
        <v>17</v>
      </c>
      <c r="E30" s="132">
        <v>5</v>
      </c>
      <c r="F30" s="136">
        <v>562.95000000000005</v>
      </c>
      <c r="G30" s="134">
        <f t="shared" si="0"/>
        <v>2814.75</v>
      </c>
    </row>
    <row r="31" spans="1:8" ht="30" x14ac:dyDescent="0.25">
      <c r="A31" s="130" t="s">
        <v>44</v>
      </c>
      <c r="B31" s="130">
        <v>47980</v>
      </c>
      <c r="C31" s="131" t="s">
        <v>45</v>
      </c>
      <c r="D31" s="130" t="s">
        <v>46</v>
      </c>
      <c r="E31" s="132">
        <v>2</v>
      </c>
      <c r="F31" s="136">
        <v>374.2</v>
      </c>
      <c r="G31" s="134">
        <f t="shared" si="0"/>
        <v>748.4</v>
      </c>
    </row>
    <row r="32" spans="1:8" x14ac:dyDescent="0.25">
      <c r="A32" s="139"/>
      <c r="B32" s="140"/>
      <c r="C32" s="141"/>
      <c r="D32" s="142"/>
      <c r="E32" s="143" t="s">
        <v>47</v>
      </c>
      <c r="F32" s="144"/>
      <c r="G32" s="145">
        <f>SUM(G16:G31)</f>
        <v>12090.569999999998</v>
      </c>
    </row>
    <row r="33" spans="1:8" x14ac:dyDescent="0.25">
      <c r="A33" s="125">
        <v>3</v>
      </c>
      <c r="B33" s="125"/>
      <c r="C33" s="146" t="s">
        <v>48</v>
      </c>
      <c r="D33" s="127"/>
      <c r="E33" s="128"/>
      <c r="F33" s="128"/>
      <c r="G33" s="129"/>
    </row>
    <row r="34" spans="1:8" x14ac:dyDescent="0.25">
      <c r="A34" s="130" t="s">
        <v>49</v>
      </c>
      <c r="B34" s="147">
        <v>42745</v>
      </c>
      <c r="C34" s="135" t="s">
        <v>173</v>
      </c>
      <c r="D34" s="130" t="s">
        <v>50</v>
      </c>
      <c r="E34" s="132">
        <v>188.77</v>
      </c>
      <c r="F34" s="136">
        <v>7.11</v>
      </c>
      <c r="G34" s="134">
        <f>F34*E34</f>
        <v>1342.1547</v>
      </c>
    </row>
    <row r="35" spans="1:8" x14ac:dyDescent="0.25">
      <c r="A35" s="148" t="s">
        <v>51</v>
      </c>
      <c r="B35" s="148">
        <v>40181</v>
      </c>
      <c r="C35" s="149" t="s">
        <v>52</v>
      </c>
      <c r="D35" s="148" t="s">
        <v>53</v>
      </c>
      <c r="E35" s="150">
        <v>90</v>
      </c>
      <c r="F35" s="136">
        <v>44.61</v>
      </c>
      <c r="G35" s="134">
        <f>F35*E35</f>
        <v>4014.9</v>
      </c>
    </row>
    <row r="36" spans="1:8" x14ac:dyDescent="0.25">
      <c r="A36" s="139"/>
      <c r="B36" s="140"/>
      <c r="C36" s="141"/>
      <c r="D36" s="142"/>
      <c r="E36" s="143" t="s">
        <v>47</v>
      </c>
      <c r="F36" s="151"/>
      <c r="G36" s="145">
        <f>SUM(G34:G35)</f>
        <v>5357.0547000000006</v>
      </c>
    </row>
    <row r="37" spans="1:8" x14ac:dyDescent="0.25">
      <c r="A37" s="125">
        <v>5</v>
      </c>
      <c r="B37" s="125"/>
      <c r="C37" s="146" t="s">
        <v>54</v>
      </c>
      <c r="D37" s="127"/>
      <c r="E37" s="128"/>
      <c r="F37" s="128"/>
      <c r="G37" s="129"/>
    </row>
    <row r="38" spans="1:8" ht="30" x14ac:dyDescent="0.25">
      <c r="A38" s="130" t="s">
        <v>55</v>
      </c>
      <c r="B38" s="130">
        <v>96031</v>
      </c>
      <c r="C38" s="131" t="s">
        <v>56</v>
      </c>
      <c r="D38" s="130" t="s">
        <v>17</v>
      </c>
      <c r="E38" s="132">
        <v>1</v>
      </c>
      <c r="F38" s="137">
        <v>4265.01</v>
      </c>
      <c r="G38" s="134">
        <f t="shared" ref="G38:G47" si="1">F38*E38</f>
        <v>4265.01</v>
      </c>
    </row>
    <row r="39" spans="1:8" ht="45" x14ac:dyDescent="0.25">
      <c r="A39" s="130" t="s">
        <v>57</v>
      </c>
      <c r="B39" s="130">
        <v>96032</v>
      </c>
      <c r="C39" s="131" t="s">
        <v>58</v>
      </c>
      <c r="D39" s="130" t="s">
        <v>17</v>
      </c>
      <c r="E39" s="132">
        <v>5</v>
      </c>
      <c r="F39" s="137">
        <v>240.49</v>
      </c>
      <c r="G39" s="134">
        <f t="shared" si="1"/>
        <v>1202.45</v>
      </c>
    </row>
    <row r="40" spans="1:8" ht="30" x14ac:dyDescent="0.25">
      <c r="A40" s="130" t="s">
        <v>59</v>
      </c>
      <c r="B40" s="130">
        <v>96033</v>
      </c>
      <c r="C40" s="131" t="s">
        <v>60</v>
      </c>
      <c r="D40" s="130" t="s">
        <v>17</v>
      </c>
      <c r="E40" s="132">
        <v>55</v>
      </c>
      <c r="F40" s="137">
        <v>43.82</v>
      </c>
      <c r="G40" s="134">
        <f t="shared" si="1"/>
        <v>2410.1</v>
      </c>
    </row>
    <row r="41" spans="1:8" x14ac:dyDescent="0.25">
      <c r="A41" s="130" t="s">
        <v>61</v>
      </c>
      <c r="B41" s="130">
        <v>40011</v>
      </c>
      <c r="C41" s="131" t="s">
        <v>62</v>
      </c>
      <c r="D41" s="130" t="s">
        <v>17</v>
      </c>
      <c r="E41" s="132">
        <v>7</v>
      </c>
      <c r="F41" s="152">
        <v>2077.5</v>
      </c>
      <c r="G41" s="134">
        <f t="shared" si="1"/>
        <v>14542.5</v>
      </c>
    </row>
    <row r="42" spans="1:8" ht="30" x14ac:dyDescent="0.25">
      <c r="A42" s="130" t="s">
        <v>63</v>
      </c>
      <c r="B42" s="130">
        <v>96035</v>
      </c>
      <c r="C42" s="131" t="s">
        <v>64</v>
      </c>
      <c r="D42" s="130" t="s">
        <v>53</v>
      </c>
      <c r="E42" s="132">
        <v>80</v>
      </c>
      <c r="F42" s="137">
        <v>23.13</v>
      </c>
      <c r="G42" s="134">
        <f t="shared" si="1"/>
        <v>1850.3999999999999</v>
      </c>
      <c r="H42" s="3"/>
    </row>
    <row r="43" spans="1:8" ht="30" x14ac:dyDescent="0.25">
      <c r="A43" s="130" t="s">
        <v>65</v>
      </c>
      <c r="B43" s="130">
        <v>96036</v>
      </c>
      <c r="C43" s="131" t="s">
        <v>66</v>
      </c>
      <c r="D43" s="130" t="s">
        <v>53</v>
      </c>
      <c r="E43" s="132">
        <v>80</v>
      </c>
      <c r="F43" s="137">
        <v>13.38</v>
      </c>
      <c r="G43" s="134">
        <f t="shared" si="1"/>
        <v>1070.4000000000001</v>
      </c>
      <c r="H43" s="3"/>
    </row>
    <row r="44" spans="1:8" x14ac:dyDescent="0.25">
      <c r="A44" s="130" t="s">
        <v>67</v>
      </c>
      <c r="B44" s="130">
        <v>42861</v>
      </c>
      <c r="C44" s="131" t="s">
        <v>68</v>
      </c>
      <c r="D44" s="130" t="s">
        <v>53</v>
      </c>
      <c r="E44" s="132">
        <v>17.600000000000001</v>
      </c>
      <c r="F44" s="136">
        <v>58.35</v>
      </c>
      <c r="G44" s="134">
        <f t="shared" si="1"/>
        <v>1026.96</v>
      </c>
    </row>
    <row r="45" spans="1:8" x14ac:dyDescent="0.25">
      <c r="A45" s="130" t="s">
        <v>69</v>
      </c>
      <c r="B45" s="130">
        <v>43905</v>
      </c>
      <c r="C45" s="131" t="s">
        <v>70</v>
      </c>
      <c r="D45" s="130" t="s">
        <v>53</v>
      </c>
      <c r="E45" s="132">
        <v>4.5</v>
      </c>
      <c r="F45" s="136">
        <v>258.67</v>
      </c>
      <c r="G45" s="134">
        <f t="shared" si="1"/>
        <v>1164.0150000000001</v>
      </c>
    </row>
    <row r="46" spans="1:8" x14ac:dyDescent="0.25">
      <c r="A46" s="130" t="s">
        <v>71</v>
      </c>
      <c r="B46" s="130">
        <v>43906</v>
      </c>
      <c r="C46" s="131" t="s">
        <v>72</v>
      </c>
      <c r="D46" s="130" t="s">
        <v>53</v>
      </c>
      <c r="E46" s="132">
        <v>1.4</v>
      </c>
      <c r="F46" s="136">
        <v>294.88</v>
      </c>
      <c r="G46" s="134">
        <f t="shared" si="1"/>
        <v>412.83199999999999</v>
      </c>
    </row>
    <row r="47" spans="1:8" x14ac:dyDescent="0.25">
      <c r="A47" s="130" t="s">
        <v>73</v>
      </c>
      <c r="B47" s="130">
        <v>42891</v>
      </c>
      <c r="C47" s="131" t="s">
        <v>74</v>
      </c>
      <c r="D47" s="130" t="s">
        <v>17</v>
      </c>
      <c r="E47" s="132">
        <v>1</v>
      </c>
      <c r="F47" s="136">
        <v>893.58</v>
      </c>
      <c r="G47" s="134">
        <f t="shared" si="1"/>
        <v>893.58</v>
      </c>
    </row>
    <row r="48" spans="1:8" x14ac:dyDescent="0.25">
      <c r="A48" s="139"/>
      <c r="B48" s="140"/>
      <c r="C48" s="141"/>
      <c r="D48" s="142"/>
      <c r="E48" s="143" t="s">
        <v>47</v>
      </c>
      <c r="F48" s="151"/>
      <c r="G48" s="145">
        <f>SUM(G38:G47)</f>
        <v>28838.246999999999</v>
      </c>
    </row>
    <row r="49" spans="1:8" x14ac:dyDescent="0.25">
      <c r="A49" s="125">
        <v>6</v>
      </c>
      <c r="B49" s="125"/>
      <c r="C49" s="146" t="s">
        <v>75</v>
      </c>
      <c r="D49" s="127"/>
      <c r="E49" s="128"/>
      <c r="F49" s="128"/>
      <c r="G49" s="129"/>
    </row>
    <row r="50" spans="1:8" x14ac:dyDescent="0.25">
      <c r="A50" s="130" t="s">
        <v>76</v>
      </c>
      <c r="B50" s="130">
        <v>43678</v>
      </c>
      <c r="C50" s="131" t="s">
        <v>77</v>
      </c>
      <c r="D50" s="130" t="s">
        <v>50</v>
      </c>
      <c r="E50" s="132">
        <v>2.35</v>
      </c>
      <c r="F50" s="138">
        <v>778.42</v>
      </c>
      <c r="G50" s="134">
        <f t="shared" ref="G50:G63" si="2">F50*E50</f>
        <v>1829.287</v>
      </c>
    </row>
    <row r="51" spans="1:8" ht="45" x14ac:dyDescent="0.25">
      <c r="A51" s="130" t="s">
        <v>78</v>
      </c>
      <c r="B51" s="130">
        <v>96003</v>
      </c>
      <c r="C51" s="131" t="s">
        <v>79</v>
      </c>
      <c r="D51" s="130" t="s">
        <v>50</v>
      </c>
      <c r="E51" s="132">
        <v>7.5</v>
      </c>
      <c r="F51" s="137">
        <v>753.64</v>
      </c>
      <c r="G51" s="134">
        <f t="shared" si="2"/>
        <v>5652.3</v>
      </c>
    </row>
    <row r="52" spans="1:8" ht="30" x14ac:dyDescent="0.25">
      <c r="A52" s="130" t="s">
        <v>80</v>
      </c>
      <c r="B52" s="130">
        <v>96005</v>
      </c>
      <c r="C52" s="131" t="s">
        <v>81</v>
      </c>
      <c r="D52" s="130" t="s">
        <v>50</v>
      </c>
      <c r="E52" s="132">
        <v>5</v>
      </c>
      <c r="F52" s="137">
        <v>357.1</v>
      </c>
      <c r="G52" s="134">
        <f t="shared" si="2"/>
        <v>1785.5</v>
      </c>
    </row>
    <row r="53" spans="1:8" x14ac:dyDescent="0.25">
      <c r="A53" s="130" t="s">
        <v>82</v>
      </c>
      <c r="B53" s="130">
        <v>42715</v>
      </c>
      <c r="C53" s="131" t="s">
        <v>83</v>
      </c>
      <c r="D53" s="130" t="s">
        <v>50</v>
      </c>
      <c r="E53" s="132">
        <v>3.85</v>
      </c>
      <c r="F53" s="136">
        <v>123.5</v>
      </c>
      <c r="G53" s="134">
        <f t="shared" si="2"/>
        <v>475.47500000000002</v>
      </c>
    </row>
    <row r="54" spans="1:8" x14ac:dyDescent="0.25">
      <c r="A54" s="130" t="s">
        <v>84</v>
      </c>
      <c r="B54" s="130">
        <v>42717</v>
      </c>
      <c r="C54" s="131" t="s">
        <v>85</v>
      </c>
      <c r="D54" s="130" t="s">
        <v>50</v>
      </c>
      <c r="E54" s="132">
        <v>43</v>
      </c>
      <c r="F54" s="136">
        <v>130</v>
      </c>
      <c r="G54" s="134">
        <f t="shared" si="2"/>
        <v>5590</v>
      </c>
    </row>
    <row r="55" spans="1:8" x14ac:dyDescent="0.25">
      <c r="A55" s="130" t="s">
        <v>86</v>
      </c>
      <c r="B55" s="130">
        <v>47992</v>
      </c>
      <c r="C55" s="131" t="s">
        <v>87</v>
      </c>
      <c r="D55" s="130" t="s">
        <v>50</v>
      </c>
      <c r="E55" s="132">
        <v>25.8</v>
      </c>
      <c r="F55" s="136">
        <v>912.08</v>
      </c>
      <c r="G55" s="134">
        <f t="shared" si="2"/>
        <v>23531.664000000001</v>
      </c>
    </row>
    <row r="56" spans="1:8" x14ac:dyDescent="0.25">
      <c r="A56" s="130" t="s">
        <v>88</v>
      </c>
      <c r="B56" s="130">
        <v>42688</v>
      </c>
      <c r="C56" s="131" t="s">
        <v>89</v>
      </c>
      <c r="D56" s="130" t="s">
        <v>50</v>
      </c>
      <c r="E56" s="132">
        <v>1.5</v>
      </c>
      <c r="F56" s="136">
        <v>689.23</v>
      </c>
      <c r="G56" s="134">
        <f t="shared" si="2"/>
        <v>1033.845</v>
      </c>
    </row>
    <row r="57" spans="1:8" ht="75" x14ac:dyDescent="0.25">
      <c r="A57" s="130" t="s">
        <v>90</v>
      </c>
      <c r="B57" s="130">
        <v>96042</v>
      </c>
      <c r="C57" s="131" t="s">
        <v>91</v>
      </c>
      <c r="D57" s="130" t="s">
        <v>17</v>
      </c>
      <c r="E57" s="132">
        <v>2</v>
      </c>
      <c r="F57" s="137">
        <v>728.08</v>
      </c>
      <c r="G57" s="134">
        <f t="shared" si="2"/>
        <v>1456.16</v>
      </c>
    </row>
    <row r="58" spans="1:8" ht="45" x14ac:dyDescent="0.25">
      <c r="A58" s="130" t="s">
        <v>92</v>
      </c>
      <c r="B58" s="130">
        <v>96043</v>
      </c>
      <c r="C58" s="131" t="s">
        <v>93</v>
      </c>
      <c r="D58" s="130" t="s">
        <v>50</v>
      </c>
      <c r="E58" s="132">
        <v>3.42</v>
      </c>
      <c r="F58" s="137">
        <v>585.91999999999996</v>
      </c>
      <c r="G58" s="134">
        <f t="shared" si="2"/>
        <v>2003.8463999999999</v>
      </c>
      <c r="H58" s="3"/>
    </row>
    <row r="59" spans="1:8" ht="30" x14ac:dyDescent="0.25">
      <c r="A59" s="130" t="s">
        <v>94</v>
      </c>
      <c r="B59" s="130">
        <v>42704</v>
      </c>
      <c r="C59" s="131" t="s">
        <v>95</v>
      </c>
      <c r="D59" s="130" t="s">
        <v>50</v>
      </c>
      <c r="E59" s="132">
        <v>17.43</v>
      </c>
      <c r="F59" s="136">
        <v>388.78</v>
      </c>
      <c r="G59" s="134">
        <f t="shared" si="2"/>
        <v>6776.4353999999994</v>
      </c>
    </row>
    <row r="60" spans="1:8" ht="30" x14ac:dyDescent="0.25">
      <c r="A60" s="130" t="s">
        <v>96</v>
      </c>
      <c r="B60" s="130">
        <v>42696</v>
      </c>
      <c r="C60" s="131" t="s">
        <v>97</v>
      </c>
      <c r="D60" s="130" t="s">
        <v>50</v>
      </c>
      <c r="E60" s="132">
        <v>1.68</v>
      </c>
      <c r="F60" s="136">
        <v>554.21</v>
      </c>
      <c r="G60" s="134">
        <f t="shared" si="2"/>
        <v>931.07280000000003</v>
      </c>
    </row>
    <row r="61" spans="1:8" ht="30" x14ac:dyDescent="0.25">
      <c r="A61" s="130" t="s">
        <v>98</v>
      </c>
      <c r="B61" s="130">
        <v>43805</v>
      </c>
      <c r="C61" s="131" t="s">
        <v>99</v>
      </c>
      <c r="D61" s="130" t="s">
        <v>50</v>
      </c>
      <c r="E61" s="132">
        <v>8</v>
      </c>
      <c r="F61" s="136">
        <v>850.71</v>
      </c>
      <c r="G61" s="134">
        <f t="shared" si="2"/>
        <v>6805.68</v>
      </c>
    </row>
    <row r="62" spans="1:8" ht="30" x14ac:dyDescent="0.25">
      <c r="A62" s="136" t="s">
        <v>176</v>
      </c>
      <c r="B62" s="136">
        <v>96045</v>
      </c>
      <c r="C62" s="153" t="s">
        <v>177</v>
      </c>
      <c r="D62" s="136" t="s">
        <v>50</v>
      </c>
      <c r="E62" s="132">
        <v>11.55</v>
      </c>
      <c r="F62" s="132">
        <v>360.71</v>
      </c>
      <c r="G62" s="154">
        <f t="shared" si="2"/>
        <v>4166.2004999999999</v>
      </c>
      <c r="H62" s="3"/>
    </row>
    <row r="63" spans="1:8" ht="30" x14ac:dyDescent="0.25">
      <c r="A63" s="148" t="s">
        <v>100</v>
      </c>
      <c r="B63" s="148">
        <v>96064</v>
      </c>
      <c r="C63" s="149" t="s">
        <v>101</v>
      </c>
      <c r="D63" s="148" t="s">
        <v>50</v>
      </c>
      <c r="E63" s="150">
        <v>1.4</v>
      </c>
      <c r="F63" s="155">
        <v>339.35</v>
      </c>
      <c r="G63" s="134">
        <f t="shared" si="2"/>
        <v>475.09</v>
      </c>
      <c r="H63" s="3"/>
    </row>
    <row r="64" spans="1:8" x14ac:dyDescent="0.25">
      <c r="A64" s="139"/>
      <c r="B64" s="140"/>
      <c r="C64" s="156"/>
      <c r="D64" s="142"/>
      <c r="E64" s="143" t="s">
        <v>47</v>
      </c>
      <c r="F64" s="151"/>
      <c r="G64" s="145">
        <f>SUM(G50:G63)</f>
        <v>62512.556100000009</v>
      </c>
    </row>
    <row r="65" spans="1:8" x14ac:dyDescent="0.25">
      <c r="A65" s="125">
        <v>7</v>
      </c>
      <c r="B65" s="125"/>
      <c r="C65" s="146" t="s">
        <v>102</v>
      </c>
      <c r="D65" s="127"/>
      <c r="E65" s="128"/>
      <c r="F65" s="128"/>
      <c r="G65" s="129"/>
    </row>
    <row r="66" spans="1:8" x14ac:dyDescent="0.25">
      <c r="A66" s="130" t="s">
        <v>103</v>
      </c>
      <c r="B66" s="130">
        <v>42782</v>
      </c>
      <c r="C66" s="131" t="s">
        <v>104</v>
      </c>
      <c r="D66" s="130" t="s">
        <v>50</v>
      </c>
      <c r="E66" s="132">
        <v>1165.06</v>
      </c>
      <c r="F66" s="136">
        <v>27.28</v>
      </c>
      <c r="G66" s="134">
        <f>F66*E66</f>
        <v>31782.836800000001</v>
      </c>
    </row>
    <row r="67" spans="1:8" s="3" customFormat="1" ht="30" x14ac:dyDescent="0.25">
      <c r="A67" s="136" t="s">
        <v>178</v>
      </c>
      <c r="B67" s="136">
        <v>42783</v>
      </c>
      <c r="C67" s="153" t="s">
        <v>179</v>
      </c>
      <c r="D67" s="136" t="s">
        <v>50</v>
      </c>
      <c r="E67" s="132">
        <v>75</v>
      </c>
      <c r="F67" s="132">
        <v>50.52</v>
      </c>
      <c r="G67" s="154">
        <f t="shared" ref="G67" si="3">F67*E67</f>
        <v>3789.0000000000005</v>
      </c>
    </row>
    <row r="68" spans="1:8" ht="30" x14ac:dyDescent="0.25">
      <c r="A68" s="130" t="s">
        <v>105</v>
      </c>
      <c r="B68" s="130">
        <v>42784</v>
      </c>
      <c r="C68" s="131" t="s">
        <v>106</v>
      </c>
      <c r="D68" s="130" t="s">
        <v>50</v>
      </c>
      <c r="E68" s="132">
        <v>68</v>
      </c>
      <c r="F68" s="136">
        <v>47.61</v>
      </c>
      <c r="G68" s="134">
        <f>F68*E68</f>
        <v>3237.48</v>
      </c>
    </row>
    <row r="69" spans="1:8" x14ac:dyDescent="0.25">
      <c r="A69" s="139"/>
      <c r="B69" s="140"/>
      <c r="C69" s="156"/>
      <c r="D69" s="142"/>
      <c r="E69" s="143" t="s">
        <v>47</v>
      </c>
      <c r="F69" s="151"/>
      <c r="G69" s="145">
        <f>SUM(G66:G68)</f>
        <v>38809.316800000008</v>
      </c>
    </row>
    <row r="70" spans="1:8" x14ac:dyDescent="0.25">
      <c r="A70" s="125">
        <v>10</v>
      </c>
      <c r="B70" s="125"/>
      <c r="C70" s="146" t="s">
        <v>107</v>
      </c>
      <c r="D70" s="127"/>
      <c r="E70" s="128"/>
      <c r="F70" s="128"/>
      <c r="G70" s="129"/>
    </row>
    <row r="71" spans="1:8" ht="30" x14ac:dyDescent="0.25">
      <c r="A71" s="130" t="s">
        <v>108</v>
      </c>
      <c r="B71" s="130">
        <v>96008</v>
      </c>
      <c r="C71" s="131" t="s">
        <v>109</v>
      </c>
      <c r="D71" s="130" t="s">
        <v>17</v>
      </c>
      <c r="E71" s="132">
        <v>1</v>
      </c>
      <c r="F71" s="137">
        <v>695.55</v>
      </c>
      <c r="G71" s="134">
        <f t="shared" ref="G71:G96" si="4">F71*E71</f>
        <v>695.55</v>
      </c>
    </row>
    <row r="72" spans="1:8" x14ac:dyDescent="0.25">
      <c r="A72" s="130" t="s">
        <v>110</v>
      </c>
      <c r="B72" s="130">
        <v>43356</v>
      </c>
      <c r="C72" s="131" t="s">
        <v>111</v>
      </c>
      <c r="D72" s="130" t="s">
        <v>53</v>
      </c>
      <c r="E72" s="132">
        <v>59.35</v>
      </c>
      <c r="F72" s="157">
        <v>10.43</v>
      </c>
      <c r="G72" s="134">
        <f t="shared" si="4"/>
        <v>619.02049999999997</v>
      </c>
    </row>
    <row r="73" spans="1:8" x14ac:dyDescent="0.25">
      <c r="A73" s="130" t="s">
        <v>112</v>
      </c>
      <c r="B73" s="130">
        <v>43352</v>
      </c>
      <c r="C73" s="131" t="s">
        <v>113</v>
      </c>
      <c r="D73" s="130" t="s">
        <v>53</v>
      </c>
      <c r="E73" s="132">
        <v>502.86</v>
      </c>
      <c r="F73" s="158">
        <v>3.01</v>
      </c>
      <c r="G73" s="134">
        <f t="shared" si="4"/>
        <v>1513.6086</v>
      </c>
    </row>
    <row r="74" spans="1:8" x14ac:dyDescent="0.25">
      <c r="A74" s="130" t="s">
        <v>114</v>
      </c>
      <c r="B74" s="130">
        <v>43353</v>
      </c>
      <c r="C74" s="131" t="s">
        <v>115</v>
      </c>
      <c r="D74" s="130" t="s">
        <v>53</v>
      </c>
      <c r="E74" s="132">
        <v>1049.8599999999999</v>
      </c>
      <c r="F74" s="158">
        <v>3.52</v>
      </c>
      <c r="G74" s="134">
        <f t="shared" si="4"/>
        <v>3695.5071999999996</v>
      </c>
    </row>
    <row r="75" spans="1:8" x14ac:dyDescent="0.25">
      <c r="A75" s="130" t="s">
        <v>116</v>
      </c>
      <c r="B75" s="130">
        <v>43622</v>
      </c>
      <c r="C75" s="131" t="s">
        <v>117</v>
      </c>
      <c r="D75" s="130" t="s">
        <v>17</v>
      </c>
      <c r="E75" s="132">
        <v>1</v>
      </c>
      <c r="F75" s="157">
        <v>836.55</v>
      </c>
      <c r="G75" s="134">
        <f t="shared" si="4"/>
        <v>836.55</v>
      </c>
    </row>
    <row r="76" spans="1:8" ht="30" x14ac:dyDescent="0.25">
      <c r="A76" s="130" t="s">
        <v>118</v>
      </c>
      <c r="B76" s="130">
        <v>96009</v>
      </c>
      <c r="C76" s="131" t="s">
        <v>181</v>
      </c>
      <c r="D76" s="130" t="s">
        <v>17</v>
      </c>
      <c r="E76" s="132">
        <v>3</v>
      </c>
      <c r="F76" s="137">
        <v>178.13</v>
      </c>
      <c r="G76" s="134">
        <f t="shared" si="4"/>
        <v>534.39</v>
      </c>
    </row>
    <row r="77" spans="1:8" x14ac:dyDescent="0.25">
      <c r="A77" s="130" t="s">
        <v>119</v>
      </c>
      <c r="B77" s="130">
        <v>40031</v>
      </c>
      <c r="C77" s="131" t="s">
        <v>120</v>
      </c>
      <c r="D77" s="130" t="s">
        <v>17</v>
      </c>
      <c r="E77" s="132">
        <v>3</v>
      </c>
      <c r="F77" s="136">
        <v>277.17</v>
      </c>
      <c r="G77" s="134">
        <f t="shared" si="4"/>
        <v>831.51</v>
      </c>
    </row>
    <row r="78" spans="1:8" x14ac:dyDescent="0.25">
      <c r="A78" s="130" t="s">
        <v>121</v>
      </c>
      <c r="B78" s="130">
        <v>40015</v>
      </c>
      <c r="C78" s="131" t="s">
        <v>122</v>
      </c>
      <c r="D78" s="130" t="s">
        <v>17</v>
      </c>
      <c r="E78" s="132">
        <v>4</v>
      </c>
      <c r="F78" s="136">
        <v>17.32</v>
      </c>
      <c r="G78" s="134">
        <f t="shared" si="4"/>
        <v>69.28</v>
      </c>
    </row>
    <row r="79" spans="1:8" ht="45" x14ac:dyDescent="0.25">
      <c r="A79" s="130" t="s">
        <v>123</v>
      </c>
      <c r="B79" s="130">
        <v>96010</v>
      </c>
      <c r="C79" s="131" t="s">
        <v>124</v>
      </c>
      <c r="D79" s="130" t="s">
        <v>17</v>
      </c>
      <c r="E79" s="132">
        <v>2</v>
      </c>
      <c r="F79" s="137">
        <v>94.95</v>
      </c>
      <c r="G79" s="134">
        <f t="shared" si="4"/>
        <v>189.9</v>
      </c>
      <c r="H79" s="3"/>
    </row>
    <row r="80" spans="1:8" ht="30" x14ac:dyDescent="0.25">
      <c r="A80" s="130" t="s">
        <v>125</v>
      </c>
      <c r="B80" s="130">
        <v>96011</v>
      </c>
      <c r="C80" s="131" t="s">
        <v>126</v>
      </c>
      <c r="D80" s="130" t="s">
        <v>17</v>
      </c>
      <c r="E80" s="132">
        <v>3</v>
      </c>
      <c r="F80" s="137">
        <v>163.41</v>
      </c>
      <c r="G80" s="134">
        <f t="shared" si="4"/>
        <v>490.23</v>
      </c>
      <c r="H80" s="3"/>
    </row>
    <row r="81" spans="1:8" ht="45" x14ac:dyDescent="0.25">
      <c r="A81" s="130" t="s">
        <v>127</v>
      </c>
      <c r="B81" s="130">
        <v>96012</v>
      </c>
      <c r="C81" s="131" t="s">
        <v>128</v>
      </c>
      <c r="D81" s="130" t="s">
        <v>17</v>
      </c>
      <c r="E81" s="132">
        <v>2</v>
      </c>
      <c r="F81" s="137">
        <v>76.66</v>
      </c>
      <c r="G81" s="134">
        <f t="shared" si="4"/>
        <v>153.32</v>
      </c>
    </row>
    <row r="82" spans="1:8" ht="60" x14ac:dyDescent="0.25">
      <c r="A82" s="130" t="s">
        <v>129</v>
      </c>
      <c r="B82" s="130">
        <v>96013</v>
      </c>
      <c r="C82" s="131" t="s">
        <v>130</v>
      </c>
      <c r="D82" s="130" t="s">
        <v>17</v>
      </c>
      <c r="E82" s="132">
        <v>18</v>
      </c>
      <c r="F82" s="137">
        <v>13.66</v>
      </c>
      <c r="G82" s="134">
        <f t="shared" si="4"/>
        <v>245.88</v>
      </c>
      <c r="H82" s="3"/>
    </row>
    <row r="83" spans="1:8" ht="60" x14ac:dyDescent="0.25">
      <c r="A83" s="130" t="s">
        <v>131</v>
      </c>
      <c r="B83" s="130">
        <v>96014</v>
      </c>
      <c r="C83" s="131" t="s">
        <v>132</v>
      </c>
      <c r="D83" s="130" t="s">
        <v>17</v>
      </c>
      <c r="E83" s="132">
        <v>19</v>
      </c>
      <c r="F83" s="137">
        <v>268.82</v>
      </c>
      <c r="G83" s="134">
        <f t="shared" si="4"/>
        <v>5107.58</v>
      </c>
    </row>
    <row r="84" spans="1:8" x14ac:dyDescent="0.25">
      <c r="A84" s="130" t="s">
        <v>133</v>
      </c>
      <c r="B84" s="130">
        <v>43656</v>
      </c>
      <c r="C84" s="131" t="s">
        <v>134</v>
      </c>
      <c r="D84" s="130" t="s">
        <v>17</v>
      </c>
      <c r="E84" s="132">
        <v>9</v>
      </c>
      <c r="F84" s="136">
        <v>33.5</v>
      </c>
      <c r="G84" s="134">
        <f t="shared" si="4"/>
        <v>301.5</v>
      </c>
    </row>
    <row r="85" spans="1:8" x14ac:dyDescent="0.25">
      <c r="A85" s="130" t="s">
        <v>135</v>
      </c>
      <c r="B85" s="130">
        <v>43381</v>
      </c>
      <c r="C85" s="131" t="s">
        <v>136</v>
      </c>
      <c r="D85" s="130" t="s">
        <v>17</v>
      </c>
      <c r="E85" s="132">
        <v>13</v>
      </c>
      <c r="F85" s="136">
        <v>19.47</v>
      </c>
      <c r="G85" s="134">
        <f t="shared" si="4"/>
        <v>253.10999999999999</v>
      </c>
    </row>
    <row r="86" spans="1:8" x14ac:dyDescent="0.25">
      <c r="A86" s="130" t="s">
        <v>137</v>
      </c>
      <c r="B86" s="130">
        <v>43419</v>
      </c>
      <c r="C86" s="131" t="s">
        <v>138</v>
      </c>
      <c r="D86" s="130" t="s">
        <v>17</v>
      </c>
      <c r="E86" s="132">
        <v>1</v>
      </c>
      <c r="F86" s="136">
        <v>32.700000000000003</v>
      </c>
      <c r="G86" s="134">
        <f t="shared" si="4"/>
        <v>32.700000000000003</v>
      </c>
    </row>
    <row r="87" spans="1:8" x14ac:dyDescent="0.25">
      <c r="A87" s="130" t="s">
        <v>139</v>
      </c>
      <c r="B87" s="130">
        <v>43420</v>
      </c>
      <c r="C87" s="131" t="s">
        <v>140</v>
      </c>
      <c r="D87" s="130" t="s">
        <v>17</v>
      </c>
      <c r="E87" s="132">
        <v>2</v>
      </c>
      <c r="F87" s="136">
        <v>43.92</v>
      </c>
      <c r="G87" s="134">
        <f t="shared" si="4"/>
        <v>87.84</v>
      </c>
    </row>
    <row r="88" spans="1:8" x14ac:dyDescent="0.25">
      <c r="A88" s="130" t="s">
        <v>141</v>
      </c>
      <c r="B88" s="130">
        <v>43422</v>
      </c>
      <c r="C88" s="131" t="s">
        <v>142</v>
      </c>
      <c r="D88" s="130" t="s">
        <v>17</v>
      </c>
      <c r="E88" s="132">
        <v>2</v>
      </c>
      <c r="F88" s="136">
        <v>33.86</v>
      </c>
      <c r="G88" s="134">
        <f t="shared" si="4"/>
        <v>67.72</v>
      </c>
    </row>
    <row r="89" spans="1:8" x14ac:dyDescent="0.25">
      <c r="A89" s="130" t="s">
        <v>143</v>
      </c>
      <c r="B89" s="130">
        <v>43424</v>
      </c>
      <c r="C89" s="131" t="s">
        <v>144</v>
      </c>
      <c r="D89" s="130" t="s">
        <v>17</v>
      </c>
      <c r="E89" s="132">
        <v>8</v>
      </c>
      <c r="F89" s="136">
        <v>40.17</v>
      </c>
      <c r="G89" s="134">
        <f t="shared" si="4"/>
        <v>321.36</v>
      </c>
    </row>
    <row r="90" spans="1:8" ht="45" x14ac:dyDescent="0.25">
      <c r="A90" s="130" t="s">
        <v>145</v>
      </c>
      <c r="B90" s="130">
        <v>96015</v>
      </c>
      <c r="C90" s="131" t="s">
        <v>146</v>
      </c>
      <c r="D90" s="130" t="s">
        <v>17</v>
      </c>
      <c r="E90" s="132">
        <v>7</v>
      </c>
      <c r="F90" s="137">
        <v>37.380000000000003</v>
      </c>
      <c r="G90" s="134">
        <f t="shared" si="4"/>
        <v>261.66000000000003</v>
      </c>
    </row>
    <row r="91" spans="1:8" ht="30" x14ac:dyDescent="0.25">
      <c r="A91" s="130" t="s">
        <v>147</v>
      </c>
      <c r="B91" s="130">
        <v>96016</v>
      </c>
      <c r="C91" s="131" t="s">
        <v>166</v>
      </c>
      <c r="D91" s="130" t="s">
        <v>17</v>
      </c>
      <c r="E91" s="132">
        <v>42</v>
      </c>
      <c r="F91" s="137">
        <v>37.380000000000003</v>
      </c>
      <c r="G91" s="134">
        <f t="shared" si="4"/>
        <v>1569.96</v>
      </c>
    </row>
    <row r="92" spans="1:8" ht="30" x14ac:dyDescent="0.25">
      <c r="A92" s="130" t="s">
        <v>148</v>
      </c>
      <c r="B92" s="130">
        <v>96017</v>
      </c>
      <c r="C92" s="131" t="s">
        <v>149</v>
      </c>
      <c r="D92" s="130" t="s">
        <v>17</v>
      </c>
      <c r="E92" s="132">
        <v>2</v>
      </c>
      <c r="F92" s="137">
        <v>35.53</v>
      </c>
      <c r="G92" s="134">
        <f t="shared" si="4"/>
        <v>71.06</v>
      </c>
    </row>
    <row r="93" spans="1:8" x14ac:dyDescent="0.25">
      <c r="A93" s="130" t="s">
        <v>150</v>
      </c>
      <c r="B93" s="130">
        <v>43629</v>
      </c>
      <c r="C93" s="131" t="s">
        <v>151</v>
      </c>
      <c r="D93" s="130" t="s">
        <v>17</v>
      </c>
      <c r="E93" s="132">
        <v>12</v>
      </c>
      <c r="F93" s="136">
        <v>23.7</v>
      </c>
      <c r="G93" s="134">
        <f t="shared" si="4"/>
        <v>284.39999999999998</v>
      </c>
    </row>
    <row r="94" spans="1:8" ht="30" x14ac:dyDescent="0.25">
      <c r="A94" s="130" t="s">
        <v>152</v>
      </c>
      <c r="B94" s="130">
        <v>43646</v>
      </c>
      <c r="C94" s="131" t="s">
        <v>153</v>
      </c>
      <c r="D94" s="130" t="s">
        <v>17</v>
      </c>
      <c r="E94" s="132">
        <v>1</v>
      </c>
      <c r="F94" s="136">
        <v>40.68</v>
      </c>
      <c r="G94" s="134">
        <f t="shared" si="4"/>
        <v>40.68</v>
      </c>
    </row>
    <row r="95" spans="1:8" x14ac:dyDescent="0.25">
      <c r="A95" s="130" t="s">
        <v>154</v>
      </c>
      <c r="B95" s="130">
        <v>43374</v>
      </c>
      <c r="C95" s="131" t="s">
        <v>180</v>
      </c>
      <c r="D95" s="130" t="s">
        <v>17</v>
      </c>
      <c r="E95" s="132">
        <v>1</v>
      </c>
      <c r="F95" s="137">
        <v>613.41999999999996</v>
      </c>
      <c r="G95" s="134">
        <f t="shared" si="4"/>
        <v>613.41999999999996</v>
      </c>
    </row>
    <row r="96" spans="1:8" x14ac:dyDescent="0.25">
      <c r="A96" s="148" t="s">
        <v>155</v>
      </c>
      <c r="B96" s="148">
        <v>40137</v>
      </c>
      <c r="C96" s="149" t="s">
        <v>156</v>
      </c>
      <c r="D96" s="148" t="s">
        <v>17</v>
      </c>
      <c r="E96" s="150">
        <v>18</v>
      </c>
      <c r="F96" s="138">
        <v>21.05</v>
      </c>
      <c r="G96" s="134">
        <f t="shared" si="4"/>
        <v>378.90000000000003</v>
      </c>
    </row>
    <row r="97" spans="1:7" x14ac:dyDescent="0.25">
      <c r="A97" s="139"/>
      <c r="B97" s="140"/>
      <c r="C97" s="141"/>
      <c r="D97" s="142"/>
      <c r="E97" s="143" t="s">
        <v>47</v>
      </c>
      <c r="F97" s="151"/>
      <c r="G97" s="145">
        <f>SUM(G71:G96)</f>
        <v>19266.636300000002</v>
      </c>
    </row>
    <row r="98" spans="1:7" x14ac:dyDescent="0.25">
      <c r="A98" s="125">
        <v>11</v>
      </c>
      <c r="B98" s="125"/>
      <c r="C98" s="146" t="s">
        <v>157</v>
      </c>
      <c r="D98" s="127"/>
      <c r="E98" s="128"/>
      <c r="F98" s="128"/>
      <c r="G98" s="129"/>
    </row>
    <row r="99" spans="1:7" x14ac:dyDescent="0.25">
      <c r="A99" s="130" t="s">
        <v>158</v>
      </c>
      <c r="B99" s="130">
        <v>43612</v>
      </c>
      <c r="C99" s="131" t="s">
        <v>159</v>
      </c>
      <c r="D99" s="159" t="s">
        <v>17</v>
      </c>
      <c r="E99" s="160">
        <v>2</v>
      </c>
      <c r="F99" s="136">
        <v>184.48</v>
      </c>
      <c r="G99" s="161">
        <f>F99*E99</f>
        <v>368.96</v>
      </c>
    </row>
    <row r="100" spans="1:7" x14ac:dyDescent="0.25">
      <c r="A100" s="130" t="s">
        <v>160</v>
      </c>
      <c r="B100" s="130">
        <v>43728</v>
      </c>
      <c r="C100" s="131" t="s">
        <v>161</v>
      </c>
      <c r="D100" s="130" t="s">
        <v>162</v>
      </c>
      <c r="E100" s="132">
        <v>5</v>
      </c>
      <c r="F100" s="136">
        <v>83.72</v>
      </c>
      <c r="G100" s="134">
        <f>F100*E100</f>
        <v>418.6</v>
      </c>
    </row>
    <row r="101" spans="1:7" ht="30" x14ac:dyDescent="0.25">
      <c r="A101" s="130" t="s">
        <v>163</v>
      </c>
      <c r="B101" s="130">
        <v>43730</v>
      </c>
      <c r="C101" s="131" t="s">
        <v>164</v>
      </c>
      <c r="D101" s="130" t="s">
        <v>162</v>
      </c>
      <c r="E101" s="132">
        <v>3</v>
      </c>
      <c r="F101" s="136">
        <v>136.97</v>
      </c>
      <c r="G101" s="134">
        <f>F101*E101</f>
        <v>410.90999999999997</v>
      </c>
    </row>
    <row r="102" spans="1:7" x14ac:dyDescent="0.25">
      <c r="A102" s="26"/>
      <c r="B102" s="7"/>
      <c r="C102" s="27"/>
      <c r="D102" s="25"/>
      <c r="E102" s="29" t="s">
        <v>47</v>
      </c>
      <c r="F102" s="28"/>
      <c r="G102" s="42">
        <f>SUM(G99:G101)</f>
        <v>1198.4699999999998</v>
      </c>
    </row>
    <row r="103" spans="1:7" ht="15.75" thickBot="1" x14ac:dyDescent="0.3">
      <c r="A103" s="30"/>
      <c r="B103" s="31"/>
      <c r="C103" s="32"/>
      <c r="D103" s="34" t="s">
        <v>165</v>
      </c>
      <c r="E103" s="34"/>
      <c r="F103" s="33"/>
      <c r="G103" s="43">
        <f>G32+G36+G48+G64+G69+G97+G102</f>
        <v>168072.85090000002</v>
      </c>
    </row>
    <row r="104" spans="1:7" ht="15.75" thickTop="1" x14ac:dyDescent="0.25">
      <c r="A104" s="35"/>
      <c r="B104" s="36"/>
      <c r="C104" s="37"/>
      <c r="D104" s="38"/>
      <c r="E104" s="39"/>
      <c r="F104" s="40"/>
      <c r="G104" s="39"/>
    </row>
  </sheetData>
  <mergeCells count="7">
    <mergeCell ref="A9:G9"/>
    <mergeCell ref="A13:A14"/>
    <mergeCell ref="B13:B14"/>
    <mergeCell ref="C13:C14"/>
    <mergeCell ref="D13:D14"/>
    <mergeCell ref="E13:E14"/>
    <mergeCell ref="F13:G13"/>
  </mergeCells>
  <pageMargins left="0.51180555555555496" right="0.51180555555555496" top="0.78749999999999998" bottom="0.78749999999999998" header="0.51180555555555496" footer="0.51180555555555496"/>
  <pageSetup paperSize="9" scale="66" firstPageNumber="0" fitToWidth="3" fitToHeight="3" orientation="landscape" horizontalDpi="300" verticalDpi="300" r:id="rId1"/>
  <ignoredErrors>
    <ignoredError sqref="G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4"/>
  <sheetViews>
    <sheetView topLeftCell="A4" zoomScaleNormal="100" workbookViewId="0">
      <selection activeCell="B25" sqref="B25"/>
    </sheetView>
  </sheetViews>
  <sheetFormatPr defaultRowHeight="15" x14ac:dyDescent="0.25"/>
  <cols>
    <col min="1" max="1" width="22.7109375" bestFit="1" customWidth="1"/>
    <col min="2" max="2" width="33.5703125" customWidth="1"/>
    <col min="3" max="3" width="14.28515625" bestFit="1" customWidth="1"/>
    <col min="4" max="4" width="12.28515625" bestFit="1" customWidth="1"/>
    <col min="5" max="5" width="15.7109375" bestFit="1" customWidth="1"/>
    <col min="6" max="6" width="14" customWidth="1"/>
    <col min="7" max="7" width="15.7109375" bestFit="1" customWidth="1"/>
    <col min="8" max="8" width="7.28515625" customWidth="1"/>
    <col min="9" max="9" width="16" bestFit="1" customWidth="1"/>
    <col min="10" max="1025" width="8.7109375" customWidth="1"/>
  </cols>
  <sheetData>
    <row r="6" spans="1:11" ht="18" x14ac:dyDescent="0.25">
      <c r="A6" s="98"/>
      <c r="B6" s="98"/>
      <c r="C6" s="99"/>
      <c r="D6" s="100" t="s">
        <v>182</v>
      </c>
      <c r="E6" s="99"/>
      <c r="F6" s="99"/>
      <c r="G6" s="101"/>
      <c r="H6" s="101"/>
      <c r="I6" s="99"/>
    </row>
    <row r="7" spans="1:11" x14ac:dyDescent="0.25">
      <c r="A7" s="58"/>
      <c r="B7" s="87"/>
      <c r="C7" s="71"/>
      <c r="D7" s="71"/>
      <c r="E7" s="71"/>
      <c r="F7" s="71"/>
      <c r="H7" s="75"/>
      <c r="J7" s="97"/>
    </row>
    <row r="8" spans="1:11" x14ac:dyDescent="0.25">
      <c r="A8" s="102" t="s">
        <v>183</v>
      </c>
      <c r="B8" s="103" t="s">
        <v>169</v>
      </c>
      <c r="C8" s="104"/>
      <c r="D8" s="104"/>
      <c r="E8" s="104"/>
      <c r="F8" s="104"/>
      <c r="G8" s="104"/>
      <c r="H8" s="105"/>
      <c r="I8" s="106"/>
      <c r="J8" s="107"/>
      <c r="K8" s="76"/>
    </row>
    <row r="9" spans="1:11" x14ac:dyDescent="0.25">
      <c r="A9" s="108" t="s">
        <v>184</v>
      </c>
      <c r="B9" s="109">
        <v>44284</v>
      </c>
      <c r="C9" s="110"/>
      <c r="D9" s="110" t="s">
        <v>185</v>
      </c>
      <c r="E9" s="110"/>
      <c r="F9" s="111"/>
      <c r="G9" s="111"/>
      <c r="H9" s="112"/>
      <c r="I9" s="113"/>
      <c r="J9" s="114"/>
      <c r="K9" s="96"/>
    </row>
    <row r="10" spans="1:11" x14ac:dyDescent="0.25">
      <c r="A10" s="115"/>
      <c r="B10" s="105"/>
      <c r="C10" s="105"/>
      <c r="D10" s="116"/>
      <c r="E10" s="116"/>
      <c r="F10" s="105"/>
      <c r="G10" s="105"/>
      <c r="H10" s="105"/>
      <c r="I10" s="117"/>
      <c r="J10" s="118"/>
    </row>
    <row r="11" spans="1:11" x14ac:dyDescent="0.25">
      <c r="A11" s="59"/>
      <c r="B11" s="60"/>
      <c r="C11" s="46" t="s">
        <v>186</v>
      </c>
      <c r="D11" s="77"/>
      <c r="E11" s="122" t="s">
        <v>187</v>
      </c>
      <c r="F11" s="123"/>
      <c r="G11" s="123" t="s">
        <v>188</v>
      </c>
      <c r="H11" s="123"/>
      <c r="I11" s="124" t="s">
        <v>189</v>
      </c>
      <c r="J11" s="124"/>
    </row>
    <row r="12" spans="1:11" x14ac:dyDescent="0.25">
      <c r="A12" s="61" t="s">
        <v>190</v>
      </c>
      <c r="B12" s="62" t="s">
        <v>8</v>
      </c>
      <c r="C12" s="47" t="s">
        <v>191</v>
      </c>
      <c r="D12" s="62" t="s">
        <v>192</v>
      </c>
      <c r="E12" s="72" t="s">
        <v>193</v>
      </c>
      <c r="F12" s="72"/>
      <c r="G12" s="72" t="s">
        <v>194</v>
      </c>
      <c r="H12" s="72"/>
      <c r="I12" s="72" t="s">
        <v>195</v>
      </c>
      <c r="J12" s="72"/>
    </row>
    <row r="13" spans="1:11" x14ac:dyDescent="0.25">
      <c r="A13" s="63"/>
      <c r="B13" s="62"/>
      <c r="C13" s="55"/>
      <c r="D13" s="65" t="s">
        <v>196</v>
      </c>
      <c r="E13" s="83" t="s">
        <v>191</v>
      </c>
      <c r="F13" s="68" t="s">
        <v>196</v>
      </c>
      <c r="G13" s="84" t="s">
        <v>191</v>
      </c>
      <c r="H13" s="65" t="s">
        <v>196</v>
      </c>
      <c r="I13" s="84" t="s">
        <v>191</v>
      </c>
      <c r="J13" s="65" t="s">
        <v>196</v>
      </c>
    </row>
    <row r="14" spans="1:11" x14ac:dyDescent="0.25">
      <c r="A14" s="64">
        <v>1</v>
      </c>
      <c r="B14" s="56" t="s">
        <v>14</v>
      </c>
      <c r="C14" s="81">
        <v>12090.57</v>
      </c>
      <c r="D14" s="73">
        <f>C14*100/C22</f>
        <v>7.1936480404986263</v>
      </c>
      <c r="E14" s="74">
        <f>C14/100*40</f>
        <v>4836.2280000000001</v>
      </c>
      <c r="F14" s="49">
        <v>40</v>
      </c>
      <c r="G14" s="80">
        <f>C14/100*30</f>
        <v>3627.1709999999998</v>
      </c>
      <c r="H14" s="49">
        <v>30</v>
      </c>
      <c r="I14" s="80">
        <f>C14/100*30</f>
        <v>3627.1709999999998</v>
      </c>
      <c r="J14" s="69">
        <v>30</v>
      </c>
    </row>
    <row r="15" spans="1:11" s="3" customFormat="1" x14ac:dyDescent="0.25">
      <c r="A15" s="88">
        <v>2</v>
      </c>
      <c r="B15" s="57" t="s">
        <v>200</v>
      </c>
      <c r="C15" s="82">
        <v>5357.05</v>
      </c>
      <c r="D15" s="73">
        <f>C15*100/C22</f>
        <v>3.1873379199949352</v>
      </c>
      <c r="E15" s="74">
        <f t="shared" ref="E15:E20" si="0">C15/100*40</f>
        <v>2142.8200000000002</v>
      </c>
      <c r="F15" s="49">
        <v>40</v>
      </c>
      <c r="G15" s="80">
        <f t="shared" ref="G15:G20" si="1">C15/100*30</f>
        <v>1607.115</v>
      </c>
      <c r="H15" s="49">
        <v>30</v>
      </c>
      <c r="I15" s="80">
        <f t="shared" ref="I15:I20" si="2">C15/100*30</f>
        <v>1607.115</v>
      </c>
      <c r="J15" s="49">
        <v>30</v>
      </c>
    </row>
    <row r="16" spans="1:11" s="3" customFormat="1" x14ac:dyDescent="0.25">
      <c r="A16" s="92">
        <v>3</v>
      </c>
      <c r="B16" s="89" t="s">
        <v>54</v>
      </c>
      <c r="C16" s="82">
        <v>28838.25</v>
      </c>
      <c r="D16" s="73">
        <f>C16*100/C22</f>
        <v>17.158183659158293</v>
      </c>
      <c r="E16" s="74">
        <f t="shared" si="0"/>
        <v>11535.3</v>
      </c>
      <c r="F16" s="49">
        <v>40</v>
      </c>
      <c r="G16" s="80">
        <f t="shared" si="1"/>
        <v>8651.4750000000004</v>
      </c>
      <c r="H16" s="49">
        <v>30</v>
      </c>
      <c r="I16" s="80">
        <f t="shared" si="2"/>
        <v>8651.4750000000004</v>
      </c>
      <c r="J16" s="49">
        <v>30</v>
      </c>
    </row>
    <row r="17" spans="1:11" s="3" customFormat="1" x14ac:dyDescent="0.25">
      <c r="A17" s="92">
        <v>4</v>
      </c>
      <c r="B17" s="90" t="s">
        <v>75</v>
      </c>
      <c r="C17" s="82">
        <v>62512.56</v>
      </c>
      <c r="D17" s="73">
        <f>C17*100/C22</f>
        <v>37.193726577866286</v>
      </c>
      <c r="E17" s="74">
        <f t="shared" si="0"/>
        <v>25005.023999999998</v>
      </c>
      <c r="F17" s="69">
        <v>40</v>
      </c>
      <c r="G17" s="80">
        <f t="shared" si="1"/>
        <v>18753.768</v>
      </c>
      <c r="H17" s="49">
        <v>30</v>
      </c>
      <c r="I17" s="80">
        <f t="shared" si="2"/>
        <v>18753.768</v>
      </c>
      <c r="J17" s="49">
        <v>30</v>
      </c>
    </row>
    <row r="18" spans="1:11" s="3" customFormat="1" x14ac:dyDescent="0.25">
      <c r="A18" s="93">
        <v>5</v>
      </c>
      <c r="B18" s="94" t="s">
        <v>102</v>
      </c>
      <c r="C18" s="82">
        <v>38809.32</v>
      </c>
      <c r="D18" s="73">
        <f>C18*100/C22</f>
        <v>23.09077146661275</v>
      </c>
      <c r="E18" s="74">
        <f t="shared" si="0"/>
        <v>15523.728000000001</v>
      </c>
      <c r="F18" s="69">
        <v>40</v>
      </c>
      <c r="G18" s="80">
        <f t="shared" si="1"/>
        <v>11642.796</v>
      </c>
      <c r="H18" s="69">
        <v>30</v>
      </c>
      <c r="I18" s="80">
        <f t="shared" si="2"/>
        <v>11642.796</v>
      </c>
      <c r="J18" s="49">
        <v>30</v>
      </c>
    </row>
    <row r="19" spans="1:11" s="3" customFormat="1" x14ac:dyDescent="0.25">
      <c r="A19" s="93">
        <v>6</v>
      </c>
      <c r="B19" s="94" t="s">
        <v>107</v>
      </c>
      <c r="C19" s="82">
        <v>19266.64</v>
      </c>
      <c r="D19" s="73">
        <f>C19*100/C22</f>
        <v>11.463266585693846</v>
      </c>
      <c r="E19" s="74">
        <f t="shared" si="0"/>
        <v>7706.655999999999</v>
      </c>
      <c r="F19" s="69">
        <v>40</v>
      </c>
      <c r="G19" s="80">
        <f t="shared" si="1"/>
        <v>5779.9919999999993</v>
      </c>
      <c r="H19" s="69">
        <v>30</v>
      </c>
      <c r="I19" s="80">
        <f t="shared" si="2"/>
        <v>5779.9919999999993</v>
      </c>
      <c r="J19" s="49">
        <v>30</v>
      </c>
    </row>
    <row r="20" spans="1:11" s="3" customFormat="1" ht="19.5" customHeight="1" x14ac:dyDescent="0.25">
      <c r="A20" s="92">
        <v>7</v>
      </c>
      <c r="B20" s="91" t="s">
        <v>157</v>
      </c>
      <c r="C20" s="82">
        <v>1198.47</v>
      </c>
      <c r="D20" s="73">
        <f>C20*100/C22</f>
        <v>0.71306575017525131</v>
      </c>
      <c r="E20" s="74">
        <f t="shared" si="0"/>
        <v>479.38800000000003</v>
      </c>
      <c r="F20" s="69">
        <v>40</v>
      </c>
      <c r="G20" s="80">
        <f t="shared" si="1"/>
        <v>359.541</v>
      </c>
      <c r="H20" s="69">
        <v>30</v>
      </c>
      <c r="I20" s="80">
        <f t="shared" si="2"/>
        <v>359.541</v>
      </c>
      <c r="J20" s="49">
        <v>30</v>
      </c>
    </row>
    <row r="21" spans="1:11" x14ac:dyDescent="0.25">
      <c r="A21" s="93"/>
      <c r="B21" s="95" t="s">
        <v>197</v>
      </c>
      <c r="C21" s="48"/>
      <c r="D21" s="50"/>
      <c r="E21" s="51">
        <f>SUM(E14:E20)</f>
        <v>67229.144</v>
      </c>
      <c r="F21" s="70">
        <v>40</v>
      </c>
      <c r="G21" s="51">
        <f>SUM(G14:G20)</f>
        <v>50421.858</v>
      </c>
      <c r="H21" s="70">
        <v>30</v>
      </c>
      <c r="I21" s="51">
        <f>SUM(I14:I20)</f>
        <v>50421.858</v>
      </c>
      <c r="J21" s="70">
        <v>30</v>
      </c>
    </row>
    <row r="22" spans="1:11" x14ac:dyDescent="0.25">
      <c r="A22" s="63"/>
      <c r="B22" s="62" t="s">
        <v>198</v>
      </c>
      <c r="C22" s="85">
        <f>SUM(C14:C20)</f>
        <v>168072.86000000002</v>
      </c>
      <c r="D22" s="52">
        <f>SUM(D14:D20)</f>
        <v>99.999999999999986</v>
      </c>
      <c r="E22" s="86">
        <f>E21</f>
        <v>67229.144</v>
      </c>
      <c r="F22" s="70">
        <f>F21</f>
        <v>40</v>
      </c>
      <c r="G22" s="86">
        <f>E22+G21</f>
        <v>117651.00200000001</v>
      </c>
      <c r="H22" s="70">
        <f>F22+H21</f>
        <v>70</v>
      </c>
      <c r="I22" s="86">
        <f>G22+I21</f>
        <v>168072.86000000002</v>
      </c>
      <c r="J22" s="70">
        <f>H22+J21</f>
        <v>100</v>
      </c>
    </row>
    <row r="23" spans="1:11" x14ac:dyDescent="0.25">
      <c r="A23" s="66" t="s">
        <v>199</v>
      </c>
      <c r="B23" s="67"/>
      <c r="C23" s="53"/>
      <c r="D23" s="44"/>
      <c r="E23" s="54"/>
      <c r="F23" s="44"/>
      <c r="G23" s="44"/>
      <c r="H23" s="45"/>
      <c r="I23" s="79"/>
      <c r="J23" s="78"/>
      <c r="K23" s="41"/>
    </row>
    <row r="24" spans="1:11" x14ac:dyDescent="0.25">
      <c r="I24" s="41"/>
      <c r="J24" s="41"/>
    </row>
  </sheetData>
  <mergeCells count="3">
    <mergeCell ref="E11:F11"/>
    <mergeCell ref="G11:H11"/>
    <mergeCell ref="I11:J1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orçamentaria</vt:lpstr>
      <vt:lpstr>Cronograma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PLANEJAMENTO</cp:lastModifiedBy>
  <cp:revision>1</cp:revision>
  <cp:lastPrinted>2021-03-29T15:14:38Z</cp:lastPrinted>
  <dcterms:created xsi:type="dcterms:W3CDTF">2017-11-25T20:01:27Z</dcterms:created>
  <dcterms:modified xsi:type="dcterms:W3CDTF">2021-10-22T17:10:07Z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