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ml_2018\tomada_07_18_pml_rodoviaria\tomada_07_18_pml_rodoviaria_distribuicao\"/>
    </mc:Choice>
  </mc:AlternateContent>
  <bookViews>
    <workbookView xWindow="0" yWindow="0" windowWidth="4725" windowHeight="4725" tabRatio="500"/>
  </bookViews>
  <sheets>
    <sheet name="Plan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N25" i="1" s="1"/>
  <c r="N24" i="1"/>
  <c r="M24" i="1"/>
  <c r="N23" i="1"/>
  <c r="N22" i="1" s="1"/>
  <c r="M23" i="1"/>
  <c r="M21" i="1"/>
  <c r="N21" i="1" s="1"/>
  <c r="N20" i="1" s="1"/>
  <c r="N19" i="1"/>
  <c r="M19" i="1"/>
  <c r="N18" i="1"/>
  <c r="N17" i="1" s="1"/>
  <c r="M18" i="1"/>
  <c r="M16" i="1"/>
  <c r="N16" i="1" s="1"/>
  <c r="N15" i="1" s="1"/>
  <c r="N14" i="1"/>
  <c r="M14" i="1"/>
  <c r="N13" i="1"/>
  <c r="M13" i="1"/>
  <c r="J13" i="1"/>
  <c r="M12" i="1"/>
  <c r="N12" i="1" s="1"/>
  <c r="M11" i="1"/>
  <c r="N11" i="1" s="1"/>
  <c r="N10" i="1" s="1"/>
  <c r="N29" i="1" s="1"/>
</calcChain>
</file>

<file path=xl/sharedStrings.xml><?xml version="1.0" encoding="utf-8"?>
<sst xmlns="http://schemas.openxmlformats.org/spreadsheetml/2006/main" count="77" uniqueCount="59">
  <si>
    <t>PLANILHA DE ORÇAMENTO</t>
  </si>
  <si>
    <t>OBRA:</t>
  </si>
  <si>
    <t>COBERTURA PARA OS TAXISTAS – RODOVIÁRIA</t>
  </si>
  <si>
    <t xml:space="preserve">REFERÊNCIAS: </t>
  </si>
  <si>
    <t>SINAPI - 02/2018</t>
  </si>
  <si>
    <t>LOCAL :</t>
  </si>
  <si>
    <t>Rua Arcângelo Bianchini, Laguna/SC, Sem Nº</t>
  </si>
  <si>
    <t>DEINFRA - 10/2016</t>
  </si>
  <si>
    <t>DATA:</t>
  </si>
  <si>
    <t>IPPUJ - 12/2015</t>
  </si>
  <si>
    <t>BDI</t>
  </si>
  <si>
    <t>%</t>
  </si>
  <si>
    <t>ITEM</t>
  </si>
  <si>
    <t>REFERÊNCIA</t>
  </si>
  <si>
    <t>CÓDIGO</t>
  </si>
  <si>
    <t>DESCRIÇÃO DOS SERVIÇOS</t>
  </si>
  <si>
    <t>Preço</t>
  </si>
  <si>
    <t>Preço -BDI</t>
  </si>
  <si>
    <t>TOTAL</t>
  </si>
  <si>
    <t>SERVIÇOS INICIAIS</t>
  </si>
  <si>
    <t>1.1</t>
  </si>
  <si>
    <t>SINAPI</t>
  </si>
  <si>
    <t>74209/001</t>
  </si>
  <si>
    <t>PLACA DE OBRA PADRÃO MINISTÉRIO</t>
  </si>
  <si>
    <t>M²</t>
  </si>
  <si>
    <t>1.2</t>
  </si>
  <si>
    <t>IPPUJ</t>
  </si>
  <si>
    <t>C20.05.10.45.007</t>
  </si>
  <si>
    <t>REMOÇÃO, CARGA MANUAL E TRANSPORTE (DMT=7km) DE ÁRVORE DE MÉDIOPORTE DIÂMETRO ATÉ 0,50m</t>
  </si>
  <si>
    <t>UN</t>
  </si>
  <si>
    <t>1.3</t>
  </si>
  <si>
    <t>DEINFRA</t>
  </si>
  <si>
    <t xml:space="preserve">ESCAVAÇÃO MANUAL DE SOLO DE 1 ATÉ 2,50m </t>
  </si>
  <si>
    <t>M³</t>
  </si>
  <si>
    <t>1.4</t>
  </si>
  <si>
    <t>DEMOLIÇÃO DE CONTRA PISO CONCRETO 8cm</t>
  </si>
  <si>
    <t>INFRAESTRUTURA</t>
  </si>
  <si>
    <t>2.1</t>
  </si>
  <si>
    <t>SAPATA DE CONCRETO ARMADO</t>
  </si>
  <si>
    <t>SUPRAESTRUTURA</t>
  </si>
  <si>
    <t>3.1</t>
  </si>
  <si>
    <t>VIGA DE MADEIRA APARELHADA *6 X 16* CM, 
MACARANDUBA,
 ANGELIM OU EQUIVALENTE DA REGIAO</t>
  </si>
  <si>
    <t>3.2</t>
  </si>
  <si>
    <t>PILAR DE MADEIRA NAO APARELHADA *15 X 15* CM,
 MACARANDUBA, 
ANGELIM OU EQUIVALENTE DA REGIAO</t>
  </si>
  <si>
    <t>M</t>
  </si>
  <si>
    <t>COBERTURA</t>
  </si>
  <si>
    <t>4.1</t>
  </si>
  <si>
    <t>COBERTURA COM CHAPA DE COLICARBONATO</t>
  </si>
  <si>
    <t>PROTEÇÃO</t>
  </si>
  <si>
    <t>5.1</t>
  </si>
  <si>
    <t>73929/004</t>
  </si>
  <si>
    <t>IMPERMEABILIZACAO DE ESTRUTURAS ENTERRADAS COM CIMENTO CRISTALIZANTE E ADESIVO LIQUIDO, ATE 7M DE
 PROFUNDIDADE</t>
  </si>
  <si>
    <t>5.2</t>
  </si>
  <si>
    <t>PINTURA IMUNIZANTE PARA MADEIRA, DUAS DEMAOS</t>
  </si>
  <si>
    <t>SERVIÇOS FINAIS</t>
  </si>
  <si>
    <t>6.1</t>
  </si>
  <si>
    <t>LIMPEZA FINAL DA OBRA</t>
  </si>
  <si>
    <t>6.2</t>
  </si>
  <si>
    <t>PLANTIO DE GRAMA ESMERALDA EM 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</si>
</sst>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_-* #,##0.00_-;\-* #,##0.00_-;_-* \-??_-;_-@_-"/>
    <numFmt numFmtId="166" formatCode="[$R$-416]\ #,##0.00;[Red]\-[$R$-416]\ #,##0.00"/>
    <numFmt numFmtId="167" formatCode="_-&quot;R$ &quot;* #,##0.00_-;&quot;-R$ &quot;* #,##0.00_-;_-&quot;R$ &quot;* \-??_-;_-@_-"/>
  </numFmts>
  <fonts count="8">
    <font>
      <sz val="11"/>
      <color rgb="FF000000"/>
      <name val="Calibri"/>
      <family val="2"/>
      <charset val="1"/>
    </font>
    <font>
      <sz val="10"/>
      <color rgb="FF000000"/>
      <name val="BankGothic Md BT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4BD97"/>
        <bgColor rgb="FFC0C0C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5" fontId="7" fillId="0" borderId="0" applyBorder="0" applyProtection="0"/>
    <xf numFmtId="167" fontId="7" fillId="0" borderId="0" applyBorder="0" applyProtection="0"/>
    <xf numFmtId="0" fontId="7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0" fillId="2" borderId="0" xfId="0" applyFill="1" applyBorder="1" applyAlignment="1"/>
    <xf numFmtId="0" fontId="2" fillId="0" borderId="1" xfId="0" applyFont="1" applyBorder="1"/>
    <xf numFmtId="0" fontId="3" fillId="0" borderId="3" xfId="0" applyFont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2" xfId="0" applyFont="1" applyBorder="1"/>
    <xf numFmtId="0" fontId="0" fillId="0" borderId="9" xfId="0" applyFont="1" applyBorder="1"/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Font="1" applyBorder="1"/>
    <xf numFmtId="0" fontId="2" fillId="0" borderId="10" xfId="0" applyFont="1" applyBorder="1"/>
    <xf numFmtId="0" fontId="0" fillId="0" borderId="10" xfId="0" applyFont="1" applyBorder="1" applyAlignment="1">
      <alignment horizontal="center"/>
    </xf>
    <xf numFmtId="165" fontId="0" fillId="0" borderId="10" xfId="1" applyFont="1" applyBorder="1" applyAlignment="1" applyProtection="1">
      <alignment horizontal="center"/>
    </xf>
    <xf numFmtId="0" fontId="4" fillId="0" borderId="10" xfId="0" applyFont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1" xfId="0" applyFont="1" applyFill="1" applyBorder="1" applyAlignment="1"/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1" applyFont="1" applyFill="1" applyBorder="1" applyAlignment="1" applyProtection="1">
      <alignment horizontal="center"/>
    </xf>
    <xf numFmtId="165" fontId="4" fillId="3" borderId="12" xfId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165" fontId="2" fillId="2" borderId="1" xfId="1" applyFont="1" applyFill="1" applyBorder="1" applyAlignment="1" applyProtection="1"/>
    <xf numFmtId="166" fontId="2" fillId="2" borderId="1" xfId="1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165" fontId="2" fillId="2" borderId="1" xfId="1" applyFont="1" applyFill="1" applyBorder="1" applyAlignment="1" applyProtection="1">
      <alignment vertical="center"/>
    </xf>
    <xf numFmtId="166" fontId="2" fillId="2" borderId="1" xfId="1" applyNumberFormat="1" applyFont="1" applyFill="1" applyBorder="1" applyAlignment="1" applyProtection="1">
      <alignment vertical="center"/>
    </xf>
    <xf numFmtId="165" fontId="0" fillId="0" borderId="0" xfId="0" applyNumberForma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66" fontId="4" fillId="3" borderId="1" xfId="1" applyNumberFormat="1" applyFont="1" applyFill="1" applyBorder="1" applyAlignment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13" xfId="1" applyFont="1" applyBorder="1" applyAlignment="1" applyProtection="1"/>
    <xf numFmtId="0" fontId="2" fillId="0" borderId="13" xfId="0" applyFont="1" applyBorder="1" applyAlignment="1">
      <alignment horizontal="center"/>
    </xf>
    <xf numFmtId="166" fontId="2" fillId="0" borderId="13" xfId="1" applyNumberFormat="1" applyFont="1" applyBorder="1" applyAlignment="1" applyProtection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/>
    <xf numFmtId="165" fontId="5" fillId="3" borderId="2" xfId="1" applyFont="1" applyFill="1" applyBorder="1" applyAlignment="1" applyProtection="1"/>
    <xf numFmtId="165" fontId="5" fillId="3" borderId="11" xfId="1" applyFont="1" applyFill="1" applyBorder="1" applyAlignment="1" applyProtection="1"/>
    <xf numFmtId="165" fontId="6" fillId="3" borderId="12" xfId="1" applyFont="1" applyFill="1" applyBorder="1" applyAlignment="1" applyProtection="1">
      <alignment horizontal="right"/>
    </xf>
    <xf numFmtId="167" fontId="4" fillId="3" borderId="12" xfId="2" applyFont="1" applyFill="1" applyBorder="1" applyAlignment="1" applyProtection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4">
    <cellStyle name="Moeda" xfId="2" builtinId="4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4BD9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32400</xdr:colOff>
      <xdr:row>0</xdr:row>
      <xdr:rowOff>36000</xdr:rowOff>
    </xdr:from>
    <xdr:to>
      <xdr:col>13</xdr:col>
      <xdr:colOff>936000</xdr:colOff>
      <xdr:row>3</xdr:row>
      <xdr:rowOff>60480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2400" y="36000"/>
          <a:ext cx="9017280" cy="17481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73" zoomScale="115" zoomScaleNormal="115" zoomScalePageLayoutView="85" workbookViewId="0">
      <selection activeCell="E85" sqref="E85"/>
    </sheetView>
  </sheetViews>
  <sheetFormatPr defaultRowHeight="15"/>
  <cols>
    <col min="1" max="1" width="7.140625" customWidth="1"/>
    <col min="2" max="2" width="10.5703125" customWidth="1"/>
    <col min="3" max="3" width="16.42578125" customWidth="1"/>
    <col min="4" max="7" width="8.7109375" customWidth="1"/>
    <col min="8" max="8" width="10.85546875" customWidth="1"/>
    <col min="9" max="9" width="11.5703125" hidden="1"/>
    <col min="10" max="10" width="8.42578125" customWidth="1"/>
    <col min="11" max="11" width="6.5703125" customWidth="1"/>
    <col min="12" max="12" width="10" customWidth="1"/>
    <col min="13" max="13" width="10.140625" customWidth="1"/>
    <col min="14" max="14" width="15.85546875" customWidth="1"/>
    <col min="15" max="15" width="8.7109375" customWidth="1"/>
    <col min="16" max="16" width="9.5703125" customWidth="1"/>
    <col min="17" max="1025" width="8.7109375" customWidth="1"/>
  </cols>
  <sheetData>
    <row r="1" spans="1:17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10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</row>
    <row r="5" spans="1:17" ht="15" customHeight="1">
      <c r="A5" s="3" t="s">
        <v>1</v>
      </c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  <c r="L5" s="4" t="s">
        <v>3</v>
      </c>
      <c r="M5" s="53" t="s">
        <v>4</v>
      </c>
      <c r="N5" s="53"/>
      <c r="O5" s="5"/>
      <c r="P5" s="2"/>
    </row>
    <row r="6" spans="1:17" ht="15" customHeight="1">
      <c r="A6" s="6" t="s">
        <v>5</v>
      </c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7"/>
      <c r="M6" s="55" t="s">
        <v>7</v>
      </c>
      <c r="N6" s="55"/>
      <c r="O6" s="2"/>
      <c r="P6" s="2"/>
    </row>
    <row r="7" spans="1:17" ht="15" customHeight="1">
      <c r="A7" s="6" t="s">
        <v>8</v>
      </c>
      <c r="B7" s="56">
        <v>43199</v>
      </c>
      <c r="C7" s="56"/>
      <c r="D7" s="56"/>
      <c r="E7" s="56"/>
      <c r="F7" s="56"/>
      <c r="G7" s="56"/>
      <c r="H7" s="56"/>
      <c r="I7" s="56"/>
      <c r="J7" s="56"/>
      <c r="K7" s="56"/>
      <c r="L7" s="8"/>
      <c r="M7" s="57" t="s">
        <v>9</v>
      </c>
      <c r="N7" s="57"/>
      <c r="O7" s="2"/>
      <c r="P7" s="2"/>
    </row>
    <row r="8" spans="1:17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 t="s">
        <v>10</v>
      </c>
      <c r="M8" s="12">
        <v>27.84</v>
      </c>
      <c r="N8" s="13" t="s">
        <v>11</v>
      </c>
      <c r="O8" s="2"/>
      <c r="P8" s="2"/>
      <c r="Q8" s="1"/>
    </row>
    <row r="9" spans="1:17">
      <c r="A9" s="14" t="s">
        <v>12</v>
      </c>
      <c r="B9" s="15" t="s">
        <v>13</v>
      </c>
      <c r="C9" s="15" t="s">
        <v>14</v>
      </c>
      <c r="D9" s="16"/>
      <c r="E9" s="16"/>
      <c r="F9" s="17" t="s">
        <v>15</v>
      </c>
      <c r="G9" s="17"/>
      <c r="H9" s="17"/>
      <c r="I9" s="16"/>
      <c r="J9" s="18"/>
      <c r="K9" s="19"/>
      <c r="L9" s="15" t="s">
        <v>16</v>
      </c>
      <c r="M9" s="20" t="s">
        <v>17</v>
      </c>
      <c r="N9" s="15" t="s">
        <v>18</v>
      </c>
      <c r="O9" s="2"/>
      <c r="P9" s="2"/>
    </row>
    <row r="10" spans="1:17">
      <c r="A10" s="21">
        <v>1</v>
      </c>
      <c r="B10" s="22"/>
      <c r="C10" s="23"/>
      <c r="D10" s="24" t="s">
        <v>19</v>
      </c>
      <c r="E10" s="25"/>
      <c r="F10" s="25"/>
      <c r="G10" s="24"/>
      <c r="H10" s="24"/>
      <c r="I10" s="24"/>
      <c r="J10" s="23"/>
      <c r="K10" s="26"/>
      <c r="L10" s="27"/>
      <c r="M10" s="27"/>
      <c r="N10" s="28">
        <f>SUM(N11:N14)</f>
        <v>2098.30955696</v>
      </c>
      <c r="O10" s="2"/>
      <c r="P10" s="2"/>
    </row>
    <row r="11" spans="1:17" ht="15" customHeight="1">
      <c r="A11" s="29" t="s">
        <v>20</v>
      </c>
      <c r="B11" s="29" t="s">
        <v>21</v>
      </c>
      <c r="C11" s="29" t="s">
        <v>22</v>
      </c>
      <c r="D11" s="58" t="s">
        <v>23</v>
      </c>
      <c r="E11" s="58"/>
      <c r="F11" s="58"/>
      <c r="G11" s="58"/>
      <c r="H11" s="58"/>
      <c r="I11" s="58"/>
      <c r="J11" s="30">
        <v>2</v>
      </c>
      <c r="K11" s="29" t="s">
        <v>24</v>
      </c>
      <c r="L11" s="30">
        <v>319.54000000000002</v>
      </c>
      <c r="M11" s="30">
        <f>L11*$M$8/100+L11</f>
        <v>408.49993600000005</v>
      </c>
      <c r="N11" s="31">
        <f>M11*J11</f>
        <v>816.9998720000001</v>
      </c>
      <c r="O11" s="2"/>
      <c r="P11" s="2"/>
    </row>
    <row r="12" spans="1:17" ht="44.25" customHeight="1">
      <c r="A12" s="32" t="s">
        <v>25</v>
      </c>
      <c r="B12" s="32" t="s">
        <v>26</v>
      </c>
      <c r="C12" s="32" t="s">
        <v>27</v>
      </c>
      <c r="D12" s="59" t="s">
        <v>28</v>
      </c>
      <c r="E12" s="59"/>
      <c r="F12" s="59"/>
      <c r="G12" s="59"/>
      <c r="H12" s="59"/>
      <c r="I12" s="59"/>
      <c r="J12" s="33">
        <v>1</v>
      </c>
      <c r="K12" s="32" t="s">
        <v>29</v>
      </c>
      <c r="L12" s="33">
        <v>269.76</v>
      </c>
      <c r="M12" s="33">
        <f>L12*$M$8/100+L12</f>
        <v>344.86118399999998</v>
      </c>
      <c r="N12" s="34">
        <f>M12*J12</f>
        <v>344.86118399999998</v>
      </c>
      <c r="O12" s="2"/>
      <c r="P12" s="2"/>
    </row>
    <row r="13" spans="1:17" ht="17.25" customHeight="1">
      <c r="A13" s="29" t="s">
        <v>30</v>
      </c>
      <c r="B13" s="29" t="s">
        <v>31</v>
      </c>
      <c r="C13" s="29">
        <v>42588</v>
      </c>
      <c r="D13" s="60" t="s">
        <v>32</v>
      </c>
      <c r="E13" s="60"/>
      <c r="F13" s="60"/>
      <c r="G13" s="60"/>
      <c r="H13" s="60"/>
      <c r="I13" s="60"/>
      <c r="J13" s="30">
        <f>0.63*1.2</f>
        <v>0.75600000000000001</v>
      </c>
      <c r="K13" s="29" t="s">
        <v>33</v>
      </c>
      <c r="L13" s="30">
        <v>44.16</v>
      </c>
      <c r="M13" s="33">
        <f>L13*1.2784</f>
        <v>56.454143999999992</v>
      </c>
      <c r="N13" s="31">
        <f>56.45*0.76</f>
        <v>42.902000000000001</v>
      </c>
      <c r="O13" s="2"/>
      <c r="P13" s="2"/>
    </row>
    <row r="14" spans="1:17" ht="14.25" customHeight="1">
      <c r="A14" s="29" t="s">
        <v>34</v>
      </c>
      <c r="B14" s="29" t="s">
        <v>31</v>
      </c>
      <c r="C14" s="29">
        <v>42526</v>
      </c>
      <c r="D14" s="60" t="s">
        <v>35</v>
      </c>
      <c r="E14" s="60"/>
      <c r="F14" s="60"/>
      <c r="G14" s="60"/>
      <c r="H14" s="60"/>
      <c r="I14" s="60"/>
      <c r="J14" s="30">
        <v>31.67</v>
      </c>
      <c r="K14" s="29" t="s">
        <v>24</v>
      </c>
      <c r="L14" s="30">
        <v>22.07</v>
      </c>
      <c r="M14" s="33">
        <f>L14*$M$8/100+L14</f>
        <v>28.214288</v>
      </c>
      <c r="N14" s="31">
        <f>M14*J14</f>
        <v>893.54650096</v>
      </c>
      <c r="P14" s="35"/>
    </row>
    <row r="15" spans="1:17">
      <c r="A15" s="26">
        <v>2</v>
      </c>
      <c r="B15" s="23"/>
      <c r="C15" s="36"/>
      <c r="D15" s="61" t="s">
        <v>36</v>
      </c>
      <c r="E15" s="61"/>
      <c r="F15" s="61"/>
      <c r="G15" s="61"/>
      <c r="H15" s="61"/>
      <c r="I15" s="37"/>
      <c r="J15" s="23"/>
      <c r="K15" s="26"/>
      <c r="L15" s="27"/>
      <c r="M15" s="27"/>
      <c r="N15" s="38">
        <f>SUM(N16:N16)</f>
        <v>1722.4354929600001</v>
      </c>
    </row>
    <row r="16" spans="1:17" ht="15.75" customHeight="1">
      <c r="A16" s="29" t="s">
        <v>37</v>
      </c>
      <c r="B16" s="29" t="s">
        <v>31</v>
      </c>
      <c r="C16" s="29">
        <v>40092</v>
      </c>
      <c r="D16" s="60" t="s">
        <v>38</v>
      </c>
      <c r="E16" s="60"/>
      <c r="F16" s="60"/>
      <c r="G16" s="60"/>
      <c r="H16" s="60"/>
      <c r="I16" s="60"/>
      <c r="J16" s="30">
        <v>0.63</v>
      </c>
      <c r="K16" s="29" t="s">
        <v>33</v>
      </c>
      <c r="L16" s="30">
        <v>2138.63</v>
      </c>
      <c r="M16" s="30">
        <f>L16*$M$8/100+L16</f>
        <v>2734.0245920000002</v>
      </c>
      <c r="N16" s="31">
        <f>J16*M16</f>
        <v>1722.4354929600001</v>
      </c>
    </row>
    <row r="17" spans="1:14">
      <c r="A17" s="26">
        <v>3</v>
      </c>
      <c r="B17" s="23"/>
      <c r="C17" s="23"/>
      <c r="D17" s="61" t="s">
        <v>39</v>
      </c>
      <c r="E17" s="61"/>
      <c r="F17" s="61"/>
      <c r="G17" s="61"/>
      <c r="H17" s="61"/>
      <c r="I17" s="37"/>
      <c r="J17" s="23"/>
      <c r="K17" s="26"/>
      <c r="L17" s="27"/>
      <c r="M17" s="27"/>
      <c r="N17" s="38">
        <f>SUM(N18:N19)</f>
        <v>7323.1303103999999</v>
      </c>
    </row>
    <row r="18" spans="1:14" ht="41.25" customHeight="1">
      <c r="A18" s="32" t="s">
        <v>40</v>
      </c>
      <c r="B18" s="32" t="s">
        <v>21</v>
      </c>
      <c r="C18" s="32">
        <v>20211</v>
      </c>
      <c r="D18" s="59" t="s">
        <v>41</v>
      </c>
      <c r="E18" s="59"/>
      <c r="F18" s="59"/>
      <c r="G18" s="59"/>
      <c r="H18" s="59"/>
      <c r="I18" s="59"/>
      <c r="J18" s="33">
        <v>132.08000000000001</v>
      </c>
      <c r="K18" s="32" t="s">
        <v>24</v>
      </c>
      <c r="L18" s="33">
        <v>22.95</v>
      </c>
      <c r="M18" s="33">
        <f>L18*$M$8/100+L18</f>
        <v>29.339279999999999</v>
      </c>
      <c r="N18" s="34">
        <f>M18*J18</f>
        <v>3875.1321024000003</v>
      </c>
    </row>
    <row r="19" spans="1:14" ht="40.700000000000003" customHeight="1">
      <c r="A19" s="32" t="s">
        <v>42</v>
      </c>
      <c r="B19" s="32" t="s">
        <v>21</v>
      </c>
      <c r="C19" s="32">
        <v>35275</v>
      </c>
      <c r="D19" s="59" t="s">
        <v>43</v>
      </c>
      <c r="E19" s="59"/>
      <c r="F19" s="59"/>
      <c r="G19" s="59"/>
      <c r="H19" s="59"/>
      <c r="I19" s="59"/>
      <c r="J19" s="33">
        <v>36</v>
      </c>
      <c r="K19" s="32" t="s">
        <v>44</v>
      </c>
      <c r="L19" s="33">
        <v>74.92</v>
      </c>
      <c r="M19" s="33">
        <f>L19*$M$8/100+L19</f>
        <v>95.777727999999996</v>
      </c>
      <c r="N19" s="34">
        <f>J19*M19</f>
        <v>3447.998208</v>
      </c>
    </row>
    <row r="20" spans="1:14">
      <c r="A20" s="26">
        <v>4</v>
      </c>
      <c r="B20" s="23"/>
      <c r="C20" s="23"/>
      <c r="D20" s="61" t="s">
        <v>45</v>
      </c>
      <c r="E20" s="61"/>
      <c r="F20" s="61"/>
      <c r="G20" s="61"/>
      <c r="H20" s="61"/>
      <c r="I20" s="37"/>
      <c r="J20" s="23"/>
      <c r="K20" s="26"/>
      <c r="L20" s="27"/>
      <c r="M20" s="27"/>
      <c r="N20" s="38">
        <f>SUM(N21:N21)</f>
        <v>16320.187353599998</v>
      </c>
    </row>
    <row r="21" spans="1:14" ht="17.25" customHeight="1">
      <c r="A21" s="29" t="s">
        <v>46</v>
      </c>
      <c r="B21" s="29" t="s">
        <v>31</v>
      </c>
      <c r="C21" s="29">
        <v>43715</v>
      </c>
      <c r="D21" s="60" t="s">
        <v>47</v>
      </c>
      <c r="E21" s="60"/>
      <c r="F21" s="60"/>
      <c r="G21" s="60"/>
      <c r="H21" s="60"/>
      <c r="I21" s="60"/>
      <c r="J21" s="30">
        <v>93.6</v>
      </c>
      <c r="K21" s="29" t="s">
        <v>24</v>
      </c>
      <c r="L21" s="30">
        <v>136.38999999999999</v>
      </c>
      <c r="M21" s="30">
        <f>L21*$M$8/100+L21</f>
        <v>174.36097599999999</v>
      </c>
      <c r="N21" s="31">
        <f>M21*J21</f>
        <v>16320.187353599998</v>
      </c>
    </row>
    <row r="22" spans="1:14">
      <c r="A22" s="26">
        <v>5</v>
      </c>
      <c r="B22" s="23"/>
      <c r="C22" s="23"/>
      <c r="D22" s="61" t="s">
        <v>48</v>
      </c>
      <c r="E22" s="61"/>
      <c r="F22" s="61"/>
      <c r="G22" s="61"/>
      <c r="H22" s="61"/>
      <c r="I22" s="37"/>
      <c r="J22" s="23"/>
      <c r="K22" s="26"/>
      <c r="L22" s="27"/>
      <c r="M22" s="27"/>
      <c r="N22" s="38">
        <f>SUM(N23:N24)</f>
        <v>2238.7913523200004</v>
      </c>
    </row>
    <row r="23" spans="1:14" ht="48.75" customHeight="1">
      <c r="A23" s="32" t="s">
        <v>49</v>
      </c>
      <c r="B23" s="32" t="s">
        <v>21</v>
      </c>
      <c r="C23" s="32" t="s">
        <v>50</v>
      </c>
      <c r="D23" s="59" t="s">
        <v>51</v>
      </c>
      <c r="E23" s="59"/>
      <c r="F23" s="59"/>
      <c r="G23" s="59"/>
      <c r="H23" s="59"/>
      <c r="I23" s="59"/>
      <c r="J23" s="33">
        <v>3.72</v>
      </c>
      <c r="K23" s="32" t="s">
        <v>24</v>
      </c>
      <c r="L23" s="33">
        <v>61.71</v>
      </c>
      <c r="M23" s="33">
        <f>L23*$M$8/100+L23</f>
        <v>78.890063999999995</v>
      </c>
      <c r="N23" s="34">
        <f>M23*J23</f>
        <v>293.47103807999997</v>
      </c>
    </row>
    <row r="24" spans="1:14" ht="13.9" customHeight="1">
      <c r="A24" s="29" t="s">
        <v>52</v>
      </c>
      <c r="B24" s="29" t="s">
        <v>21</v>
      </c>
      <c r="C24" s="29">
        <v>84679</v>
      </c>
      <c r="D24" s="60" t="s">
        <v>53</v>
      </c>
      <c r="E24" s="60"/>
      <c r="F24" s="60"/>
      <c r="G24" s="60"/>
      <c r="H24" s="60"/>
      <c r="I24" s="60"/>
      <c r="J24" s="30">
        <v>82.12</v>
      </c>
      <c r="K24" s="29" t="s">
        <v>24</v>
      </c>
      <c r="L24" s="30">
        <v>18.53</v>
      </c>
      <c r="M24" s="33">
        <f>L24*$M$8/100+L24</f>
        <v>23.688752000000001</v>
      </c>
      <c r="N24" s="31">
        <f>M24*J24</f>
        <v>1945.3203142400002</v>
      </c>
    </row>
    <row r="25" spans="1:14">
      <c r="A25" s="26">
        <v>6</v>
      </c>
      <c r="B25" s="23"/>
      <c r="C25" s="23"/>
      <c r="D25" s="61" t="s">
        <v>54</v>
      </c>
      <c r="E25" s="61"/>
      <c r="F25" s="61"/>
      <c r="G25" s="61"/>
      <c r="H25" s="61"/>
      <c r="I25" s="37"/>
      <c r="J25" s="23"/>
      <c r="K25" s="26"/>
      <c r="L25" s="27"/>
      <c r="M25" s="27"/>
      <c r="N25" s="38">
        <f>SUM(N26:N27)</f>
        <v>860.41932176</v>
      </c>
    </row>
    <row r="26" spans="1:14" ht="18" customHeight="1">
      <c r="A26" s="29" t="s">
        <v>55</v>
      </c>
      <c r="B26" s="29" t="s">
        <v>21</v>
      </c>
      <c r="C26" s="29">
        <v>9537</v>
      </c>
      <c r="D26" s="60" t="s">
        <v>56</v>
      </c>
      <c r="E26" s="60"/>
      <c r="F26" s="60"/>
      <c r="G26" s="60"/>
      <c r="H26" s="60"/>
      <c r="I26" s="60"/>
      <c r="J26" s="30">
        <v>93.45</v>
      </c>
      <c r="K26" s="29" t="s">
        <v>24</v>
      </c>
      <c r="L26" s="30">
        <v>2.4</v>
      </c>
      <c r="M26" s="30">
        <f>L26*$M$8/100+L26</f>
        <v>3.0681599999999998</v>
      </c>
      <c r="N26" s="31">
        <f>M26*J26</f>
        <v>286.71955199999996</v>
      </c>
    </row>
    <row r="27" spans="1:14" ht="13.9" customHeight="1">
      <c r="A27" s="29" t="s">
        <v>57</v>
      </c>
      <c r="B27" s="29" t="s">
        <v>21</v>
      </c>
      <c r="C27" s="29">
        <v>85180</v>
      </c>
      <c r="D27" s="60" t="s">
        <v>58</v>
      </c>
      <c r="E27" s="60"/>
      <c r="F27" s="60"/>
      <c r="G27" s="60"/>
      <c r="H27" s="60"/>
      <c r="I27" s="60"/>
      <c r="J27" s="30">
        <v>31.67</v>
      </c>
      <c r="K27" s="29" t="s">
        <v>24</v>
      </c>
      <c r="L27" s="30">
        <v>14.17</v>
      </c>
      <c r="M27" s="30">
        <f>L27*$M$8/100+L27</f>
        <v>18.114927999999999</v>
      </c>
      <c r="N27" s="31">
        <f>M27*J27</f>
        <v>573.69976975999998</v>
      </c>
    </row>
    <row r="28" spans="1:14">
      <c r="A28" s="39"/>
      <c r="B28" s="39"/>
      <c r="C28" s="39"/>
      <c r="D28" s="64"/>
      <c r="E28" s="64"/>
      <c r="F28" s="64"/>
      <c r="G28" s="64"/>
      <c r="H28" s="64"/>
      <c r="I28" s="40"/>
      <c r="J28" s="41"/>
      <c r="K28" s="42"/>
      <c r="L28" s="41"/>
      <c r="M28" s="41"/>
      <c r="N28" s="43"/>
    </row>
    <row r="29" spans="1:14">
      <c r="A29" s="44"/>
      <c r="B29" s="44"/>
      <c r="C29" s="44"/>
      <c r="D29" s="62"/>
      <c r="E29" s="62"/>
      <c r="F29" s="62"/>
      <c r="G29" s="62"/>
      <c r="H29" s="62"/>
      <c r="I29" s="45"/>
      <c r="J29" s="46"/>
      <c r="K29" s="47"/>
      <c r="L29" s="47"/>
      <c r="M29" s="48" t="s">
        <v>18</v>
      </c>
      <c r="N29" s="49">
        <f>SUM(N10,N15,N17,N20,N22,N25)</f>
        <v>30563.273388000001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mergeCells count="28">
    <mergeCell ref="D29:H29"/>
    <mergeCell ref="A30:N30"/>
    <mergeCell ref="D24:I24"/>
    <mergeCell ref="D25:H25"/>
    <mergeCell ref="D26:I26"/>
    <mergeCell ref="D27:I27"/>
    <mergeCell ref="D28:H28"/>
    <mergeCell ref="D19:I19"/>
    <mergeCell ref="D20:H20"/>
    <mergeCell ref="D21:I21"/>
    <mergeCell ref="D22:H22"/>
    <mergeCell ref="D23:I23"/>
    <mergeCell ref="D14:I14"/>
    <mergeCell ref="D15:H15"/>
    <mergeCell ref="D16:I16"/>
    <mergeCell ref="D17:H17"/>
    <mergeCell ref="D18:I18"/>
    <mergeCell ref="B7:K7"/>
    <mergeCell ref="M7:N7"/>
    <mergeCell ref="D11:I11"/>
    <mergeCell ref="D12:I12"/>
    <mergeCell ref="D13:I13"/>
    <mergeCell ref="A1:O3"/>
    <mergeCell ref="A4:N4"/>
    <mergeCell ref="B5:K5"/>
    <mergeCell ref="M5:N5"/>
    <mergeCell ref="B6:K6"/>
    <mergeCell ref="M6:N6"/>
  </mergeCells>
  <pageMargins left="1.22013888888889" right="0.23611111111111099" top="1.3388888888888899" bottom="0.74791666666666701" header="0.51180555555555496" footer="0.51180555555555496"/>
  <pageSetup paperSize="9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Cliente3</cp:lastModifiedBy>
  <cp:revision>8</cp:revision>
  <cp:lastPrinted>2018-09-18T14:31:46Z</cp:lastPrinted>
  <dcterms:created xsi:type="dcterms:W3CDTF">2011-01-14T15:42:42Z</dcterms:created>
  <dcterms:modified xsi:type="dcterms:W3CDTF">2018-10-01T20:26:11Z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